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s_neoric\Desktop\IVANA\Obrasci\2025\Obrasci 31.12.2025\"/>
    </mc:Choice>
  </mc:AlternateContent>
  <xr:revisionPtr revIDLastSave="0" documentId="13_ncr:1_{F7F49F8E-C97F-4D6D-8F2F-7648D176E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" sheetId="3" r:id="rId1"/>
    <sheet name="Prihodi i rashodi -ekon. kl " sheetId="13" r:id="rId2"/>
    <sheet name="Prihodi i rashodi - izvori" sheetId="8" r:id="rId3"/>
    <sheet name="Posebni dio" sheetId="14" r:id="rId4"/>
    <sheet name="Rashodi funkcijska klf." sheetId="15" r:id="rId5"/>
  </sheets>
  <definedNames>
    <definedName name="_xlnm.Print_Titles" localSheetId="3">'Posebni dio'!$1:$1</definedName>
    <definedName name="_xlnm.Print_Titles" localSheetId="4">'Rashodi funkcijska klf.'!$1:$1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4" i="8" l="1"/>
  <c r="D53" i="8"/>
  <c r="C53" i="8" l="1"/>
  <c r="C54" i="8"/>
  <c r="E21" i="3"/>
  <c r="D20" i="3"/>
  <c r="D17" i="3"/>
  <c r="B53" i="8"/>
  <c r="B54" i="8"/>
  <c r="B20" i="3"/>
  <c r="B17" i="3"/>
  <c r="F16" i="3"/>
  <c r="F18" i="3"/>
  <c r="F19" i="3"/>
  <c r="F15" i="3"/>
  <c r="G36" i="13"/>
  <c r="G38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6" i="13"/>
  <c r="G97" i="13"/>
  <c r="G98" i="13"/>
  <c r="G99" i="13"/>
  <c r="G100" i="13"/>
  <c r="G101" i="13"/>
  <c r="G102" i="13"/>
  <c r="G103" i="13"/>
  <c r="G104" i="13"/>
  <c r="G105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F35" i="3" l="1"/>
  <c r="B51" i="8" l="1"/>
  <c r="B47" i="8"/>
  <c r="D51" i="8"/>
  <c r="C51" i="8"/>
  <c r="F50" i="8"/>
  <c r="E50" i="8"/>
  <c r="F49" i="8"/>
  <c r="E49" i="8"/>
  <c r="B106" i="13" l="1"/>
  <c r="F39" i="13"/>
  <c r="B37" i="13"/>
  <c r="C4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C39" i="13"/>
  <c r="G39" i="13" s="1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C95" i="13"/>
  <c r="G95" i="13" s="1"/>
  <c r="F96" i="13"/>
  <c r="F97" i="13"/>
  <c r="F98" i="13"/>
  <c r="F99" i="13"/>
  <c r="F100" i="13"/>
  <c r="F101" i="13"/>
  <c r="F102" i="13"/>
  <c r="F103" i="13"/>
  <c r="F104" i="13"/>
  <c r="F105" i="13"/>
  <c r="C37" i="13" l="1"/>
  <c r="G4" i="13"/>
  <c r="F95" i="13"/>
  <c r="C106" i="13"/>
  <c r="E106" i="13"/>
  <c r="E37" i="13"/>
  <c r="G106" i="13" l="1"/>
  <c r="G37" i="13"/>
  <c r="F37" i="13"/>
  <c r="F106" i="13"/>
  <c r="D35" i="8" l="1"/>
  <c r="C35" i="8"/>
  <c r="B35" i="8"/>
  <c r="F34" i="8"/>
  <c r="E34" i="8"/>
  <c r="F33" i="8"/>
  <c r="E33" i="8"/>
  <c r="F30" i="8"/>
  <c r="F29" i="8"/>
  <c r="E30" i="8"/>
  <c r="E29" i="8"/>
  <c r="D31" i="8"/>
  <c r="C31" i="8"/>
  <c r="B31" i="8"/>
  <c r="F6" i="8"/>
  <c r="B7" i="8"/>
  <c r="C7" i="8"/>
  <c r="E5" i="8" l="1"/>
  <c r="F5" i="8"/>
  <c r="E6" i="8"/>
  <c r="D7" i="8"/>
  <c r="E9" i="8"/>
  <c r="F9" i="8"/>
  <c r="E10" i="8"/>
  <c r="F10" i="8"/>
  <c r="B11" i="8"/>
  <c r="C11" i="8"/>
  <c r="D11" i="8"/>
  <c r="E13" i="8"/>
  <c r="F13" i="8"/>
  <c r="E14" i="8"/>
  <c r="F14" i="8"/>
  <c r="B15" i="8"/>
  <c r="C15" i="8"/>
  <c r="D15" i="8"/>
  <c r="E17" i="8"/>
  <c r="F17" i="8"/>
  <c r="E18" i="8"/>
  <c r="F18" i="8"/>
  <c r="B19" i="8"/>
  <c r="C19" i="8"/>
  <c r="D19" i="8"/>
  <c r="E21" i="8"/>
  <c r="F21" i="8"/>
  <c r="E22" i="8"/>
  <c r="F22" i="8"/>
  <c r="B23" i="8"/>
  <c r="C23" i="8"/>
  <c r="D23" i="8"/>
  <c r="E25" i="8"/>
  <c r="F25" i="8"/>
  <c r="E26" i="8"/>
  <c r="F26" i="8"/>
  <c r="B27" i="8"/>
  <c r="C27" i="8"/>
  <c r="D27" i="8"/>
  <c r="E37" i="8"/>
  <c r="F37" i="8"/>
  <c r="E38" i="8"/>
  <c r="F38" i="8"/>
  <c r="B39" i="8"/>
  <c r="C39" i="8"/>
  <c r="D39" i="8"/>
  <c r="E41" i="8"/>
  <c r="F41" i="8"/>
  <c r="E42" i="8"/>
  <c r="F42" i="8"/>
  <c r="B43" i="8"/>
  <c r="C43" i="8"/>
  <c r="D43" i="8"/>
  <c r="E45" i="8"/>
  <c r="F45" i="8"/>
  <c r="E46" i="8"/>
  <c r="F46" i="8"/>
  <c r="C47" i="8"/>
  <c r="D47" i="8"/>
  <c r="E54" i="8" l="1"/>
  <c r="E53" i="8"/>
  <c r="F53" i="8"/>
  <c r="F54" i="8"/>
  <c r="C55" i="8"/>
  <c r="D55" i="8"/>
  <c r="B55" i="8"/>
  <c r="C17" i="3" l="1"/>
  <c r="E15" i="3" l="1"/>
  <c r="F17" i="3" l="1"/>
  <c r="C20" i="3"/>
  <c r="F20" i="3" l="1"/>
  <c r="C21" i="3"/>
  <c r="B21" i="3"/>
  <c r="E19" i="3"/>
  <c r="E18" i="3"/>
  <c r="E20" i="3" l="1"/>
  <c r="E17" i="3" l="1"/>
  <c r="D21" i="3"/>
  <c r="F21" i="3" s="1"/>
</calcChain>
</file>

<file path=xl/sharedStrings.xml><?xml version="1.0" encoding="utf-8"?>
<sst xmlns="http://schemas.openxmlformats.org/spreadsheetml/2006/main" count="447" uniqueCount="219">
  <si>
    <t>Oznaka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</si>
  <si>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</si>
  <si>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</si>
  <si>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</si>
  <si>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</si>
  <si>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</si>
  <si>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</si>
  <si>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</si>
  <si>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</si>
  <si>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</si>
  <si>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</si>
  <si>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</si>
  <si>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</si>
  <si>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</si>
  <si>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</si>
  <si>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</si>
  <si>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</si>
  <si>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</si>
  <si>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</si>
  <si>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</si>
  <si>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6632 Kapitalne donacije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</si>
  <si>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</si>
  <si>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</si>
  <si>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</si>
  <si>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</si>
  <si>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</si>
  <si>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</si>
  <si>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</si>
  <si>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</si>
  <si>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</si>
  <si>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</si>
  <si>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</si>
  <si>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</si>
  <si>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</si>
  <si>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</si>
  <si>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</si>
  <si>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</si>
  <si>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</si>
  <si>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</si>
  <si>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</si>
  <si>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</si>
  <si>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</si>
  <si>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</si>
  <si>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</si>
  <si>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</si>
  <si>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</si>
  <si>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</si>
  <si>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</si>
  <si>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</si>
  <si>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</si>
  <si>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</si>
  <si>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</si>
  <si>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</si>
  <si>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</si>
  <si>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</si>
  <si>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</si>
  <si>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</si>
  <si>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</si>
  <si>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</si>
  <si>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</si>
  <si>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</si>
  <si>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</si>
  <si>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</si>
  <si>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</si>
  <si>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</si>
  <si>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</si>
  <si>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</si>
  <si>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</si>
  <si>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</si>
  <si>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</si>
  <si>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</si>
  <si>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</si>
  <si>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</si>
  <si>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</si>
  <si>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</si>
  <si>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</si>
  <si>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</si>
  <si>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</si>
  <si>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</si>
  <si>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</si>
  <si>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</si>
  <si>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</si>
  <si>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</si>
  <si>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</si>
  <si>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</si>
  <si>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</si>
  <si>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</si>
  <si>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</si>
  <si>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</si>
  <si>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</si>
  <si>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</si>
  <si>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</si>
  <si>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Višak/manjak+neto financiranje+raspoloživa sredstva iz prethodnih godina</t>
  </si>
  <si>
    <t>Višak/manjak iz prethodnih godina</t>
  </si>
  <si>
    <t xml:space="preserve">I. OPĆI DIO  </t>
  </si>
  <si>
    <t>6381 Tekuće pomoći temeljem prijenosa EU</t>
  </si>
  <si>
    <t>639 Prijenos između proračunskih korisnika istog proračuna</t>
  </si>
  <si>
    <t>6391 Tekući prijenos između proračunskih korisnika istog proračuna</t>
  </si>
  <si>
    <t>38 Ostali rashodi</t>
  </si>
  <si>
    <t>381 Tekuće donacije</t>
  </si>
  <si>
    <t>45 Rashodi za dodatna ulaganja</t>
  </si>
  <si>
    <t>451 Dodatna ulaganja na građevinskom objektu</t>
  </si>
  <si>
    <t>4511 Dodatna ulaganja na građevinskom objektu</t>
  </si>
  <si>
    <t>3293 Reprezentacija</t>
  </si>
  <si>
    <t>Indeks 4/1 (5)</t>
  </si>
  <si>
    <t>638 Pomoći temeljem prijenosa EU sredstava</t>
  </si>
  <si>
    <t>3214 Ostale naknade troškova zaposlenima</t>
  </si>
  <si>
    <t>3291 Naknade za rad predstavničkih i izvršnih tijela, povjerenstava i slično</t>
  </si>
  <si>
    <t>3294 Članarine i norme</t>
  </si>
  <si>
    <t>3433 Zatezne kamate</t>
  </si>
  <si>
    <t>3721 Naknade građanima i kućanstvima u novcu</t>
  </si>
  <si>
    <t>PRIHODI</t>
  </si>
  <si>
    <t>RASHODI</t>
  </si>
  <si>
    <t>RAZLIKA</t>
  </si>
  <si>
    <t>1.1.1 Opći prihodi i primici</t>
  </si>
  <si>
    <t>3.2.1 Vlastiti prihodi PK</t>
  </si>
  <si>
    <t>3.2.2 Vlastiti prihodi PK - prenesena sredstva</t>
  </si>
  <si>
    <t>4.4.1 Prihodi za posebne namjene - Decentralizacija</t>
  </si>
  <si>
    <t>4.8.1 Prihodi za posebne namjene PK</t>
  </si>
  <si>
    <t>5.4.1 Pomoći PK</t>
  </si>
  <si>
    <t>Brojčana oznaka i naziv izvora financiranje</t>
  </si>
  <si>
    <t>UKUPNO PRIHODI</t>
  </si>
  <si>
    <t>UKUPNO RASHODI</t>
  </si>
  <si>
    <t>Index 4/2</t>
  </si>
  <si>
    <t>Index 4/3</t>
  </si>
  <si>
    <t>PRENESENI VIŠAK</t>
  </si>
  <si>
    <t>9221 Višak prihoda - preneseni</t>
  </si>
  <si>
    <t>5.4.2 Pomoći PK - prenesena sredstva</t>
  </si>
  <si>
    <t>3812 Tekuće donacije u naravi</t>
  </si>
  <si>
    <t>3811 Tekuće donacije u novcu</t>
  </si>
  <si>
    <t>Posebni dio</t>
  </si>
  <si>
    <t>KONTO</t>
  </si>
  <si>
    <t>POZICIJA</t>
  </si>
  <si>
    <t>VRSTA RASHODA / IZDATAKA</t>
  </si>
  <si>
    <t>PLANIRANO (1)</t>
  </si>
  <si>
    <t>OSTVARENO(2)</t>
  </si>
  <si>
    <t>INDEKS</t>
  </si>
  <si>
    <t>Glavni program A00 --</t>
  </si>
  <si>
    <t>Program A00 4001 Razvoj odgojno obrazovnog sustava</t>
  </si>
  <si>
    <t>Aktivnost A00 4001A400103 Natjecanja, manifestacije i ostalo</t>
  </si>
  <si>
    <t>Izvor 1.1.1 Opći prihodi i primici</t>
  </si>
  <si>
    <t>3</t>
  </si>
  <si>
    <t>Rashodi poslovanja</t>
  </si>
  <si>
    <t>32</t>
  </si>
  <si>
    <t>Materijalni rashodi</t>
  </si>
  <si>
    <t>Izvor 1.1.2 Opći prihodi i primici - prenesena sredstva</t>
  </si>
  <si>
    <t>Aktivnost A00 4001A400104 e - Škole</t>
  </si>
  <si>
    <t>31</t>
  </si>
  <si>
    <t>Rashodi za zaposlene</t>
  </si>
  <si>
    <t>Aktivnost A00 4001A400118 Nabava udžbenika i drugih obrazovnih materijala</t>
  </si>
  <si>
    <t>Izvor 5.4.1 Pomoći PK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</si>
  <si>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</si>
  <si>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</si>
  <si>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</si>
  <si>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</si>
  <si>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</si>
  <si>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</si>
  <si>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Aktivnost A00 4001T400110 Financiranje troškova prehrane za učenike OŠ</t>
  </si>
  <si>
    <t>Aktivnost A00 4001T400111 Opskrba školskih ustanova higijenskim potrepštinama za učenice</t>
  </si>
  <si>
    <t>38</t>
  </si>
  <si>
    <t>Program A00 4030 Osnovnoškolsko obrazovanje</t>
  </si>
  <si>
    <t>Aktivnost A00 4030A403001 Rashodi djelatnosti</t>
  </si>
  <si>
    <t>Izvor 3.2.1 Vlastiti prihodi PK</t>
  </si>
  <si>
    <t>Izvor 3.2.2 Vlastiti prihodi PK - prenesena sredstva</t>
  </si>
  <si>
    <t>34</t>
  </si>
  <si>
    <t>Financijski rashodi</t>
  </si>
  <si>
    <t>Izvor 4.4.1 Prihodi za posebne namjene-Decentralizacija</t>
  </si>
  <si>
    <t>Izvor 4.8.1 Prihodi za posebne namjene PK</t>
  </si>
  <si>
    <t>Aktivnost A00 4030A403002 Izgradnja i uređenje objekata te nabava i održavanje opreme</t>
  </si>
  <si>
    <t>Aktivnost A00 4030A403004 Prijevoz učenika osnovnih škola</t>
  </si>
  <si>
    <t>Funkcijska 09 Obrazovanje</t>
  </si>
  <si>
    <t>Funkcijska 091 Predškolsko i osnovno obrazovanje</t>
  </si>
  <si>
    <t>Funkcijska 0912 Osnovno obrazovanje</t>
  </si>
  <si>
    <t>Funkcijska 096 Dodatne usluge u obrazovanju</t>
  </si>
  <si>
    <t>Funkcijska 0960 Dodatne usluge u obrazovanju</t>
  </si>
  <si>
    <t>3235 Zakupnine i najamnine</t>
  </si>
  <si>
    <t>1.1.2 Opći prihodi i primici - prenesena sredstva</t>
  </si>
  <si>
    <t>RAZLIKA PRIHODI RASHODI</t>
  </si>
  <si>
    <t>2.018.94</t>
  </si>
  <si>
    <t>Aktivnost A00 4030A403003 Pravno zastupanje, naknada štete i ostalo</t>
  </si>
  <si>
    <t>Izvor 6.2.1 Donacije PK</t>
  </si>
  <si>
    <t>Rashodi za donacije, kazne, naknade šteta i kapitalne pomoći</t>
  </si>
  <si>
    <t>Izvor 5.1.1 Pomoći</t>
  </si>
  <si>
    <t>Aktivnost A00 4001T400101 Školski medni dan</t>
  </si>
  <si>
    <t>Rashodi za dodatna ulaganja na nefinancijskoj imovini</t>
  </si>
  <si>
    <t>45</t>
  </si>
  <si>
    <t>Aktivnost A00 4001K400117 NPOO 2021.-2026. - Jednosmjenski rad i cjelodnevna škola</t>
  </si>
  <si>
    <t>Izvor 4.8.2 Prihodi za posebne namjene PK - prenesena sredstva</t>
  </si>
  <si>
    <t>PK 004       03        13254 OŠ Neorić-Sutina, Neorić</t>
  </si>
  <si>
    <t>OŠ Neorić-Sutina - Muć</t>
  </si>
  <si>
    <t>4.8.2 Prihodi za posebne namjene PK - prenesena sredstva</t>
  </si>
  <si>
    <t xml:space="preserve">5.1.1 Pomoći </t>
  </si>
  <si>
    <t>6.2.1 Donacije PK</t>
  </si>
  <si>
    <t>6.2.2 Donacije PK - prenesena sredstva</t>
  </si>
  <si>
    <t>Na temelju zakona o proračunu (“Narodne novine” broj 144/21) i Pravilnikom o polugodišnjem i godišnjem izvještaju o izvršenju proračuna (“Narodne novine” broj 24/13, 102/17, 1/20, 147/20), propisana je obveza sastavljanja i podnošenja godišnjeg i polugodišnjeg izvještaja o izvršenju financijskog plana. Osnovna škola Neorić - Sutina podnosi Školskom odboru:</t>
  </si>
  <si>
    <t>Indeks 4/1  (5)</t>
  </si>
  <si>
    <t>Indeks 4/2  (6)</t>
  </si>
  <si>
    <t>Indeks 4/2 (6)</t>
  </si>
  <si>
    <t>GODIŠNJI  IZVJEŠTAJ O IZVRŠENJU FINANCIJSKOG PLANA ZA 2025. GODINU</t>
  </si>
  <si>
    <t>Godišnji Financijski plan OŠ Neorić - Sutina, Neorić za 2025. godinu ostvaren je kako slijedi:</t>
  </si>
  <si>
    <t>Izvršenje 1.1.-31.12.2024. (1)</t>
  </si>
  <si>
    <t>Izvorni plan ili rebalans 2025. (2)</t>
  </si>
  <si>
    <t>Izvršenje 1.1.-31.12.2025. (4)</t>
  </si>
  <si>
    <t>Izvršenje 2024. (1)</t>
  </si>
  <si>
    <t>Izvršenje  2025.(4.)</t>
  </si>
  <si>
    <t>Godišnji izvještaj izvršenja financijskog plana za 2025. godinu čini izvršenje prihoda i rashoda te primitaka i izdataka po ekonomskoj klasifikaciji  te izvršenje rashoda prema izvorima i programskoj klasifikaciji.</t>
  </si>
  <si>
    <t>I. OPĆI DIO KONSOLIDIRANOG PRORAČUNA za razdoblje od 01.01.2025. do 31.12.2025.</t>
  </si>
  <si>
    <t>PRIHODI I RASHODI 2025. PREMA EKONOMSKOJ KLASIFIKACIJI</t>
  </si>
  <si>
    <t>Tekući plan 2025. (3)</t>
  </si>
  <si>
    <t xml:space="preserve">Izvršenje 1.1.-31.12.2024. </t>
  </si>
  <si>
    <t xml:space="preserve">Izvorni plan ili rebalans 2025. </t>
  </si>
  <si>
    <t xml:space="preserve">Izvršenje 1.1.-31.12.2025. </t>
  </si>
  <si>
    <t>Izvor 5.4.2 Pomoći PK - prenesena sredstva</t>
  </si>
  <si>
    <t>Izvor 6.2.2 Donacije PK - prenesena sredstva</t>
  </si>
  <si>
    <t>Aktivnost A00 4001A400125 Knjižnična građa u školskim knjižnicama</t>
  </si>
  <si>
    <t>Izvršenje rashoda i izdataka po ekonomskoj i programskoj klasifikaciji i izvorima financiranja za 2025.</t>
  </si>
  <si>
    <t>OIB: 64160336277</t>
  </si>
  <si>
    <t>Neorić 43.</t>
  </si>
  <si>
    <t>Rashodi prema funkcijskoj klasifikaciji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</si>
</sst>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d\.m\.yyyy\."/>
    <numFmt numFmtId="165" formatCode="[$-1041A]h:mm"/>
    <numFmt numFmtId="166" formatCode="[$-1041A]#,##0.00;\-#,##0.00"/>
    <numFmt numFmtId="167" formatCode="[$-1041A]#,##0.00%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1.95"/>
      <color indexed="8"/>
      <name val="Arial"/>
      <family val="2"/>
      <charset val="238"/>
    </font>
    <font>
      <sz val="8"/>
      <color indexed="8"/>
      <name val="Arial"/>
      <charset val="238"/>
    </font>
    <font>
      <b/>
      <sz val="11.95"/>
      <color indexed="8"/>
      <name val="Arial"/>
      <charset val="238"/>
    </font>
    <font>
      <sz val="10"/>
      <color indexed="8"/>
      <name val="Arial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1" fillId="0" borderId="0"/>
    <xf numFmtId="0" fontId="32" fillId="0" borderId="0"/>
    <xf numFmtId="0" fontId="37" fillId="0" borderId="0"/>
    <xf numFmtId="0" fontId="32" fillId="0" borderId="0"/>
    <xf numFmtId="0" fontId="38" fillId="0" borderId="0"/>
    <xf numFmtId="0" fontId="32" fillId="0" borderId="0"/>
    <xf numFmtId="0" fontId="38" fillId="0" borderId="0"/>
  </cellStyleXfs>
  <cellXfs count="152">
    <xf numFmtId="0" fontId="0" fillId="0" borderId="0" xfId="0"/>
    <xf numFmtId="0" fontId="18" fillId="0" borderId="0" xfId="0" applyFont="1" applyAlignment="1">
      <alignment wrapText="1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 wrapText="1"/>
    </xf>
    <xf numFmtId="4" fontId="24" fillId="33" borderId="11" xfId="0" applyNumberFormat="1" applyFont="1" applyFill="1" applyBorder="1" applyAlignment="1">
      <alignment horizontal="right" wrapText="1" indent="1"/>
    </xf>
    <xf numFmtId="4" fontId="24" fillId="33" borderId="14" xfId="0" applyNumberFormat="1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left" wrapText="1"/>
    </xf>
    <xf numFmtId="4" fontId="20" fillId="0" borderId="0" xfId="0" applyNumberFormat="1" applyFont="1"/>
    <xf numFmtId="0" fontId="19" fillId="36" borderId="11" xfId="0" applyFont="1" applyFill="1" applyBorder="1" applyAlignment="1">
      <alignment horizontal="left" wrapText="1"/>
    </xf>
    <xf numFmtId="0" fontId="26" fillId="0" borderId="0" xfId="0" applyFont="1"/>
    <xf numFmtId="0" fontId="27" fillId="33" borderId="11" xfId="0" applyFont="1" applyFill="1" applyBorder="1" applyAlignment="1">
      <alignment horizontal="left" wrapText="1"/>
    </xf>
    <xf numFmtId="0" fontId="23" fillId="0" borderId="0" xfId="0" applyFont="1"/>
    <xf numFmtId="0" fontId="28" fillId="0" borderId="0" xfId="0" applyFont="1"/>
    <xf numFmtId="0" fontId="29" fillId="0" borderId="0" xfId="0" applyFont="1"/>
    <xf numFmtId="4" fontId="30" fillId="33" borderId="11" xfId="0" applyNumberFormat="1" applyFont="1" applyFill="1" applyBorder="1" applyAlignment="1">
      <alignment horizontal="right" wrapText="1"/>
    </xf>
    <xf numFmtId="4" fontId="25" fillId="33" borderId="11" xfId="0" applyNumberFormat="1" applyFont="1" applyFill="1" applyBorder="1" applyAlignment="1">
      <alignment horizontal="right" wrapText="1"/>
    </xf>
    <xf numFmtId="4" fontId="25" fillId="34" borderId="11" xfId="0" applyNumberFormat="1" applyFont="1" applyFill="1" applyBorder="1" applyAlignment="1">
      <alignment horizontal="right" wrapText="1"/>
    </xf>
    <xf numFmtId="4" fontId="25" fillId="36" borderId="11" xfId="0" applyNumberFormat="1" applyFont="1" applyFill="1" applyBorder="1" applyAlignment="1">
      <alignment horizontal="right" wrapText="1"/>
    </xf>
    <xf numFmtId="4" fontId="30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0" fontId="27" fillId="0" borderId="10" xfId="0" applyFont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left" wrapText="1"/>
    </xf>
    <xf numFmtId="0" fontId="0" fillId="0" borderId="15" xfId="0" applyBorder="1"/>
    <xf numFmtId="0" fontId="0" fillId="0" borderId="15" xfId="0" applyBorder="1" applyAlignment="1">
      <alignment horizontal="center"/>
    </xf>
    <xf numFmtId="0" fontId="16" fillId="0" borderId="15" xfId="0" applyFont="1" applyBorder="1"/>
    <xf numFmtId="0" fontId="0" fillId="37" borderId="15" xfId="0" applyFill="1" applyBorder="1" applyAlignment="1">
      <alignment wrapText="1"/>
    </xf>
    <xf numFmtId="0" fontId="0" fillId="37" borderId="15" xfId="0" applyFill="1" applyBorder="1"/>
    <xf numFmtId="4" fontId="0" fillId="0" borderId="15" xfId="0" applyNumberFormat="1" applyBorder="1"/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wrapText="1"/>
    </xf>
    <xf numFmtId="0" fontId="34" fillId="0" borderId="13" xfId="0" applyFont="1" applyBorder="1" applyAlignment="1">
      <alignment horizontal="left" wrapText="1"/>
    </xf>
    <xf numFmtId="0" fontId="24" fillId="33" borderId="11" xfId="0" applyFont="1" applyFill="1" applyBorder="1" applyAlignment="1">
      <alignment horizontal="left" vertical="center" wrapText="1"/>
    </xf>
    <xf numFmtId="0" fontId="30" fillId="33" borderId="11" xfId="0" applyFont="1" applyFill="1" applyBorder="1" applyAlignment="1">
      <alignment wrapText="1"/>
    </xf>
    <xf numFmtId="0" fontId="36" fillId="0" borderId="10" xfId="0" applyFont="1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0" fillId="37" borderId="15" xfId="0" applyFill="1" applyBorder="1" applyAlignment="1">
      <alignment horizontal="center" wrapText="1"/>
    </xf>
    <xf numFmtId="0" fontId="25" fillId="0" borderId="12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23" fillId="0" borderId="19" xfId="0" applyFont="1" applyBorder="1" applyAlignment="1">
      <alignment horizontal="left" indent="1"/>
    </xf>
    <xf numFmtId="0" fontId="33" fillId="35" borderId="23" xfId="0" applyFont="1" applyFill="1" applyBorder="1" applyAlignment="1">
      <alignment horizontal="left" vertical="center" wrapText="1"/>
    </xf>
    <xf numFmtId="0" fontId="33" fillId="35" borderId="20" xfId="0" applyFont="1" applyFill="1" applyBorder="1" applyAlignment="1">
      <alignment horizontal="left" vertical="center" wrapText="1"/>
    </xf>
    <xf numFmtId="4" fontId="24" fillId="33" borderId="24" xfId="0" applyNumberFormat="1" applyFont="1" applyFill="1" applyBorder="1" applyAlignment="1">
      <alignment horizontal="right" wrapText="1" indent="1"/>
    </xf>
    <xf numFmtId="4" fontId="24" fillId="33" borderId="25" xfId="0" applyNumberFormat="1" applyFont="1" applyFill="1" applyBorder="1" applyAlignment="1">
      <alignment horizontal="right" wrapText="1" indent="1"/>
    </xf>
    <xf numFmtId="4" fontId="24" fillId="33" borderId="26" xfId="0" applyNumberFormat="1" applyFont="1" applyFill="1" applyBorder="1" applyAlignment="1">
      <alignment horizontal="right" wrapText="1" indent="1"/>
    </xf>
    <xf numFmtId="0" fontId="27" fillId="0" borderId="27" xfId="0" applyFont="1" applyBorder="1" applyAlignment="1">
      <alignment horizontal="center" vertical="center" wrapText="1"/>
    </xf>
    <xf numFmtId="4" fontId="24" fillId="33" borderId="28" xfId="0" applyNumberFormat="1" applyFont="1" applyFill="1" applyBorder="1" applyAlignment="1">
      <alignment horizontal="right" wrapText="1" indent="1"/>
    </xf>
    <xf numFmtId="4" fontId="24" fillId="33" borderId="29" xfId="0" applyNumberFormat="1" applyFont="1" applyFill="1" applyBorder="1" applyAlignment="1">
      <alignment horizontal="right" wrapText="1" indent="1"/>
    </xf>
    <xf numFmtId="4" fontId="24" fillId="33" borderId="30" xfId="0" applyNumberFormat="1" applyFont="1" applyFill="1" applyBorder="1" applyAlignment="1">
      <alignment horizontal="right" wrapText="1" indent="1"/>
    </xf>
    <xf numFmtId="4" fontId="24" fillId="33" borderId="31" xfId="0" applyNumberFormat="1" applyFont="1" applyFill="1" applyBorder="1" applyAlignment="1">
      <alignment horizontal="right" wrapText="1" indent="1"/>
    </xf>
    <xf numFmtId="4" fontId="24" fillId="33" borderId="32" xfId="0" applyNumberFormat="1" applyFont="1" applyFill="1" applyBorder="1" applyAlignment="1">
      <alignment horizontal="right" wrapText="1" indent="1"/>
    </xf>
    <xf numFmtId="0" fontId="24" fillId="33" borderId="33" xfId="0" applyFont="1" applyFill="1" applyBorder="1" applyAlignment="1">
      <alignment horizontal="left" wrapText="1"/>
    </xf>
    <xf numFmtId="0" fontId="24" fillId="33" borderId="34" xfId="0" applyFont="1" applyFill="1" applyBorder="1" applyAlignment="1">
      <alignment horizontal="left" wrapText="1"/>
    </xf>
    <xf numFmtId="0" fontId="24" fillId="33" borderId="35" xfId="0" applyFont="1" applyFill="1" applyBorder="1" applyAlignment="1">
      <alignment horizontal="left" wrapText="1"/>
    </xf>
    <xf numFmtId="0" fontId="24" fillId="33" borderId="36" xfId="0" applyFont="1" applyFill="1" applyBorder="1" applyAlignment="1">
      <alignment horizontal="left" wrapText="1"/>
    </xf>
    <xf numFmtId="4" fontId="25" fillId="33" borderId="38" xfId="0" applyNumberFormat="1" applyFont="1" applyFill="1" applyBorder="1" applyAlignment="1">
      <alignment horizontal="right" wrapText="1"/>
    </xf>
    <xf numFmtId="0" fontId="27" fillId="0" borderId="25" xfId="0" applyFont="1" applyBorder="1" applyAlignment="1">
      <alignment horizontal="center" vertical="center" wrapText="1"/>
    </xf>
    <xf numFmtId="4" fontId="25" fillId="33" borderId="25" xfId="0" applyNumberFormat="1" applyFont="1" applyFill="1" applyBorder="1" applyAlignment="1">
      <alignment horizontal="center" vertical="center" wrapText="1"/>
    </xf>
    <xf numFmtId="0" fontId="25" fillId="33" borderId="25" xfId="0" applyFont="1" applyFill="1" applyBorder="1" applyAlignment="1">
      <alignment horizontal="center" vertical="center" wrapText="1"/>
    </xf>
    <xf numFmtId="4" fontId="30" fillId="33" borderId="38" xfId="0" applyNumberFormat="1" applyFont="1" applyFill="1" applyBorder="1" applyAlignment="1">
      <alignment horizontal="right" wrapText="1"/>
    </xf>
    <xf numFmtId="0" fontId="27" fillId="33" borderId="38" xfId="0" applyFont="1" applyFill="1" applyBorder="1" applyAlignment="1">
      <alignment horizontal="left" wrapText="1"/>
    </xf>
    <xf numFmtId="0" fontId="27" fillId="33" borderId="25" xfId="0" applyFont="1" applyFill="1" applyBorder="1" applyAlignment="1">
      <alignment horizontal="left" wrapText="1"/>
    </xf>
    <xf numFmtId="0" fontId="38" fillId="0" borderId="0" xfId="48"/>
    <xf numFmtId="0" fontId="33" fillId="36" borderId="15" xfId="48" applyFont="1" applyFill="1" applyBorder="1" applyAlignment="1" applyProtection="1">
      <alignment vertical="top" wrapText="1" readingOrder="1"/>
      <protection locked="0"/>
    </xf>
    <xf numFmtId="0" fontId="33" fillId="36" borderId="15" xfId="48" applyFont="1" applyFill="1" applyBorder="1" applyAlignment="1" applyProtection="1">
      <alignment horizontal="right" vertical="top" wrapText="1" readingOrder="1"/>
      <protection locked="0"/>
    </xf>
    <xf numFmtId="167" fontId="41" fillId="38" borderId="15" xfId="48" applyNumberFormat="1" applyFont="1" applyFill="1" applyBorder="1" applyAlignment="1" applyProtection="1">
      <alignment vertical="top" wrapText="1" readingOrder="1"/>
      <protection locked="0"/>
    </xf>
    <xf numFmtId="0" fontId="33" fillId="38" borderId="15" xfId="48" applyFont="1" applyFill="1" applyBorder="1" applyAlignment="1" applyProtection="1">
      <alignment vertical="top" wrapText="1" readingOrder="1"/>
      <protection locked="0"/>
    </xf>
    <xf numFmtId="167" fontId="33" fillId="38" borderId="15" xfId="48" applyNumberFormat="1" applyFont="1" applyFill="1" applyBorder="1" applyAlignment="1" applyProtection="1">
      <alignment vertical="top" wrapText="1" readingOrder="1"/>
      <protection locked="0"/>
    </xf>
    <xf numFmtId="167" fontId="41" fillId="43" borderId="15" xfId="48" applyNumberFormat="1" applyFont="1" applyFill="1" applyBorder="1" applyAlignment="1" applyProtection="1">
      <alignment vertical="top" wrapText="1" readingOrder="1"/>
      <protection locked="0"/>
    </xf>
    <xf numFmtId="167" fontId="41" fillId="41" borderId="15" xfId="48" applyNumberFormat="1" applyFont="1" applyFill="1" applyBorder="1" applyAlignment="1" applyProtection="1">
      <alignment vertical="top" wrapText="1" readingOrder="1"/>
      <protection locked="0"/>
    </xf>
    <xf numFmtId="167" fontId="41" fillId="45" borderId="15" xfId="48" applyNumberFormat="1" applyFont="1" applyFill="1" applyBorder="1" applyAlignment="1" applyProtection="1">
      <alignment vertical="top" wrapText="1" readingOrder="1"/>
      <protection locked="0"/>
    </xf>
    <xf numFmtId="0" fontId="32" fillId="0" borderId="0" xfId="43"/>
    <xf numFmtId="0" fontId="33" fillId="36" borderId="15" xfId="43" applyFont="1" applyFill="1" applyBorder="1" applyAlignment="1" applyProtection="1">
      <alignment vertical="top" wrapText="1" readingOrder="1"/>
      <protection locked="0"/>
    </xf>
    <xf numFmtId="0" fontId="33" fillId="36" borderId="15" xfId="43" applyFont="1" applyFill="1" applyBorder="1" applyAlignment="1" applyProtection="1">
      <alignment horizontal="right" vertical="top" wrapText="1" readingOrder="1"/>
      <protection locked="0"/>
    </xf>
    <xf numFmtId="167" fontId="41" fillId="38" borderId="15" xfId="43" applyNumberFormat="1" applyFont="1" applyFill="1" applyBorder="1" applyAlignment="1" applyProtection="1">
      <alignment vertical="top" wrapText="1" readingOrder="1"/>
      <protection locked="0"/>
    </xf>
    <xf numFmtId="0" fontId="33" fillId="38" borderId="15" xfId="43" applyFont="1" applyFill="1" applyBorder="1" applyAlignment="1" applyProtection="1">
      <alignment vertical="top" wrapText="1" readingOrder="1"/>
      <protection locked="0"/>
    </xf>
    <xf numFmtId="167" fontId="33" fillId="38" borderId="15" xfId="43" applyNumberFormat="1" applyFont="1" applyFill="1" applyBorder="1" applyAlignment="1" applyProtection="1">
      <alignment vertical="top" wrapText="1" readingOrder="1"/>
      <protection locked="0"/>
    </xf>
    <xf numFmtId="167" fontId="41" fillId="43" borderId="15" xfId="43" applyNumberFormat="1" applyFont="1" applyFill="1" applyBorder="1" applyAlignment="1" applyProtection="1">
      <alignment vertical="top" wrapText="1" readingOrder="1"/>
      <protection locked="0"/>
    </xf>
    <xf numFmtId="167" fontId="41" fillId="41" borderId="15" xfId="43" applyNumberFormat="1" applyFont="1" applyFill="1" applyBorder="1" applyAlignment="1" applyProtection="1">
      <alignment vertical="top" wrapText="1" readingOrder="1"/>
      <protection locked="0"/>
    </xf>
    <xf numFmtId="167" fontId="41" fillId="39" borderId="15" xfId="43" applyNumberFormat="1" applyFont="1" applyFill="1" applyBorder="1" applyAlignment="1" applyProtection="1">
      <alignment vertical="top" wrapText="1" readingOrder="1"/>
      <protection locked="0"/>
    </xf>
    <xf numFmtId="0" fontId="23" fillId="0" borderId="41" xfId="0" applyFont="1" applyBorder="1" applyAlignment="1">
      <alignment horizontal="left" indent="1"/>
    </xf>
    <xf numFmtId="0" fontId="32" fillId="35" borderId="21" xfId="0" applyFont="1" applyFill="1" applyBorder="1" applyAlignment="1">
      <alignment horizontal="left" vertical="center" wrapText="1"/>
    </xf>
    <xf numFmtId="0" fontId="32" fillId="35" borderId="22" xfId="0" applyFont="1" applyFill="1" applyBorder="1" applyAlignment="1">
      <alignment horizontal="left" vertical="center" wrapText="1"/>
    </xf>
    <xf numFmtId="0" fontId="32" fillId="35" borderId="23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wrapText="1" indent="1"/>
    </xf>
    <xf numFmtId="0" fontId="35" fillId="0" borderId="0" xfId="0" applyFont="1" applyAlignment="1">
      <alignment horizontal="left" wrapText="1" inden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14" fontId="16" fillId="0" borderId="18" xfId="0" applyNumberFormat="1" applyFont="1" applyBorder="1" applyAlignment="1">
      <alignment horizontal="center"/>
    </xf>
    <xf numFmtId="14" fontId="16" fillId="0" borderId="17" xfId="0" applyNumberFormat="1" applyFont="1" applyBorder="1" applyAlignment="1">
      <alignment horizontal="center"/>
    </xf>
    <xf numFmtId="14" fontId="16" fillId="0" borderId="16" xfId="0" applyNumberFormat="1" applyFont="1" applyBorder="1" applyAlignment="1">
      <alignment horizontal="center"/>
    </xf>
    <xf numFmtId="0" fontId="33" fillId="38" borderId="15" xfId="48" applyFont="1" applyFill="1" applyBorder="1" applyAlignment="1" applyProtection="1">
      <alignment vertical="top" wrapText="1" readingOrder="1"/>
      <protection locked="0"/>
    </xf>
    <xf numFmtId="0" fontId="32" fillId="36" borderId="15" xfId="48" applyFont="1" applyFill="1" applyBorder="1"/>
    <xf numFmtId="166" fontId="33" fillId="38" borderId="15" xfId="48" applyNumberFormat="1" applyFont="1" applyFill="1" applyBorder="1" applyAlignment="1" applyProtection="1">
      <alignment vertical="top" wrapText="1" readingOrder="1"/>
      <protection locked="0"/>
    </xf>
    <xf numFmtId="0" fontId="41" fillId="45" borderId="15" xfId="48" applyFont="1" applyFill="1" applyBorder="1" applyAlignment="1" applyProtection="1">
      <alignment vertical="top" wrapText="1" readingOrder="1"/>
      <protection locked="0"/>
    </xf>
    <xf numFmtId="0" fontId="32" fillId="46" borderId="15" xfId="48" applyFont="1" applyFill="1" applyBorder="1"/>
    <xf numFmtId="166" fontId="41" fillId="45" borderId="15" xfId="48" applyNumberFormat="1" applyFont="1" applyFill="1" applyBorder="1" applyAlignment="1" applyProtection="1">
      <alignment vertical="top" wrapText="1" readingOrder="1"/>
      <protection locked="0"/>
    </xf>
    <xf numFmtId="0" fontId="41" fillId="38" borderId="15" xfId="48" applyFont="1" applyFill="1" applyBorder="1" applyAlignment="1" applyProtection="1">
      <alignment vertical="top" wrapText="1" readingOrder="1"/>
      <protection locked="0"/>
    </xf>
    <xf numFmtId="166" fontId="41" fillId="38" borderId="15" xfId="48" applyNumberFormat="1" applyFont="1" applyFill="1" applyBorder="1" applyAlignment="1" applyProtection="1">
      <alignment vertical="top" wrapText="1" readingOrder="1"/>
      <protection locked="0"/>
    </xf>
    <xf numFmtId="0" fontId="41" fillId="41" borderId="15" xfId="48" applyFont="1" applyFill="1" applyBorder="1" applyAlignment="1" applyProtection="1">
      <alignment vertical="top" wrapText="1" readingOrder="1"/>
      <protection locked="0"/>
    </xf>
    <xf numFmtId="0" fontId="32" fillId="42" borderId="15" xfId="48" applyFont="1" applyFill="1" applyBorder="1"/>
    <xf numFmtId="166" fontId="41" fillId="41" borderId="15" xfId="48" applyNumberFormat="1" applyFont="1" applyFill="1" applyBorder="1" applyAlignment="1" applyProtection="1">
      <alignment vertical="top" wrapText="1" readingOrder="1"/>
      <protection locked="0"/>
    </xf>
    <xf numFmtId="0" fontId="41" fillId="43" borderId="15" xfId="48" applyFont="1" applyFill="1" applyBorder="1" applyAlignment="1" applyProtection="1">
      <alignment vertical="top" wrapText="1" readingOrder="1"/>
      <protection locked="0"/>
    </xf>
    <xf numFmtId="0" fontId="32" fillId="44" borderId="15" xfId="48" applyFont="1" applyFill="1" applyBorder="1"/>
    <xf numFmtId="166" fontId="41" fillId="43" borderId="15" xfId="48" applyNumberFormat="1" applyFont="1" applyFill="1" applyBorder="1" applyAlignment="1" applyProtection="1">
      <alignment vertical="top" wrapText="1" readingOrder="1"/>
      <protection locked="0"/>
    </xf>
    <xf numFmtId="0" fontId="33" fillId="36" borderId="15" xfId="48" applyFont="1" applyFill="1" applyBorder="1" applyAlignment="1" applyProtection="1">
      <alignment vertical="top" wrapText="1" readingOrder="1"/>
      <protection locked="0"/>
    </xf>
    <xf numFmtId="0" fontId="32" fillId="36" borderId="15" xfId="48" applyFont="1" applyFill="1" applyBorder="1" applyAlignment="1" applyProtection="1">
      <alignment vertical="top" wrapText="1"/>
      <protection locked="0"/>
    </xf>
    <xf numFmtId="0" fontId="33" fillId="36" borderId="15" xfId="48" applyFont="1" applyFill="1" applyBorder="1" applyAlignment="1" applyProtection="1">
      <alignment horizontal="right" vertical="top" wrapText="1" readingOrder="1"/>
      <protection locked="0"/>
    </xf>
    <xf numFmtId="0" fontId="47" fillId="0" borderId="0" xfId="48" applyFont="1" applyAlignment="1">
      <alignment horizontal="center"/>
    </xf>
    <xf numFmtId="0" fontId="45" fillId="0" borderId="0" xfId="48" applyFont="1" applyAlignment="1" applyProtection="1">
      <alignment vertical="top" wrapText="1" readingOrder="1"/>
      <protection locked="0"/>
    </xf>
    <xf numFmtId="0" fontId="38" fillId="0" borderId="0" xfId="48"/>
    <xf numFmtId="0" fontId="45" fillId="0" borderId="0" xfId="48" applyFont="1" applyAlignment="1" applyProtection="1">
      <alignment horizontal="right" vertical="top" wrapText="1" readingOrder="1"/>
      <protection locked="0"/>
    </xf>
    <xf numFmtId="164" fontId="45" fillId="0" borderId="0" xfId="48" applyNumberFormat="1" applyFont="1" applyAlignment="1" applyProtection="1">
      <alignment horizontal="left" vertical="top" wrapText="1" readingOrder="1"/>
      <protection locked="0"/>
    </xf>
    <xf numFmtId="165" fontId="45" fillId="0" borderId="0" xfId="48" applyNumberFormat="1" applyFont="1" applyAlignment="1" applyProtection="1">
      <alignment horizontal="left" vertical="top" wrapText="1" readingOrder="1"/>
      <protection locked="0"/>
    </xf>
    <xf numFmtId="0" fontId="44" fillId="0" borderId="0" xfId="48" applyFont="1" applyAlignment="1" applyProtection="1">
      <alignment horizontal="center" vertical="top" wrapText="1" readingOrder="1"/>
      <protection locked="0"/>
    </xf>
    <xf numFmtId="0" fontId="43" fillId="0" borderId="0" xfId="48" applyFont="1" applyAlignment="1" applyProtection="1">
      <alignment horizontal="center" vertical="top" wrapText="1" readingOrder="1"/>
      <protection locked="0"/>
    </xf>
    <xf numFmtId="0" fontId="40" fillId="0" borderId="0" xfId="43" applyFont="1" applyAlignment="1" applyProtection="1">
      <alignment horizontal="center" vertical="top" wrapText="1" readingOrder="1"/>
      <protection locked="0"/>
    </xf>
    <xf numFmtId="0" fontId="32" fillId="0" borderId="0" xfId="43"/>
    <xf numFmtId="0" fontId="33" fillId="36" borderId="15" xfId="43" applyFont="1" applyFill="1" applyBorder="1" applyAlignment="1" applyProtection="1">
      <alignment vertical="top" wrapText="1" readingOrder="1"/>
      <protection locked="0"/>
    </xf>
    <xf numFmtId="0" fontId="32" fillId="36" borderId="15" xfId="43" applyFont="1" applyFill="1" applyBorder="1" applyAlignment="1" applyProtection="1">
      <alignment vertical="top" wrapText="1"/>
      <protection locked="0"/>
    </xf>
    <xf numFmtId="0" fontId="33" fillId="36" borderId="15" xfId="43" applyFont="1" applyFill="1" applyBorder="1" applyAlignment="1" applyProtection="1">
      <alignment horizontal="right" vertical="top" wrapText="1" readingOrder="1"/>
      <protection locked="0"/>
    </xf>
    <xf numFmtId="0" fontId="39" fillId="0" borderId="0" xfId="43" applyFont="1" applyAlignment="1" applyProtection="1">
      <alignment vertical="top" wrapText="1" readingOrder="1"/>
      <protection locked="0"/>
    </xf>
    <xf numFmtId="0" fontId="39" fillId="0" borderId="0" xfId="43" applyFont="1" applyAlignment="1" applyProtection="1">
      <alignment horizontal="right" vertical="top" wrapText="1" readingOrder="1"/>
      <protection locked="0"/>
    </xf>
    <xf numFmtId="164" fontId="39" fillId="0" borderId="0" xfId="43" applyNumberFormat="1" applyFont="1" applyAlignment="1" applyProtection="1">
      <alignment horizontal="left" vertical="top" wrapText="1" readingOrder="1"/>
      <protection locked="0"/>
    </xf>
    <xf numFmtId="165" fontId="39" fillId="0" borderId="0" xfId="43" applyNumberFormat="1" applyFont="1" applyAlignment="1" applyProtection="1">
      <alignment horizontal="left" vertical="top" wrapText="1" readingOrder="1"/>
      <protection locked="0"/>
    </xf>
    <xf numFmtId="0" fontId="42" fillId="0" borderId="0" xfId="43" applyFont="1" applyAlignment="1" applyProtection="1">
      <alignment horizontal="center" vertical="top" wrapText="1" readingOrder="1"/>
      <protection locked="0"/>
    </xf>
    <xf numFmtId="0" fontId="41" fillId="38" borderId="15" xfId="43" applyFont="1" applyFill="1" applyBorder="1" applyAlignment="1" applyProtection="1">
      <alignment vertical="top" wrapText="1" readingOrder="1"/>
      <protection locked="0"/>
    </xf>
    <xf numFmtId="0" fontId="32" fillId="36" borderId="15" xfId="43" applyFont="1" applyFill="1" applyBorder="1"/>
    <xf numFmtId="166" fontId="41" fillId="38" borderId="15" xfId="43" applyNumberFormat="1" applyFont="1" applyFill="1" applyBorder="1" applyAlignment="1" applyProtection="1">
      <alignment vertical="top" wrapText="1" readingOrder="1"/>
      <protection locked="0"/>
    </xf>
    <xf numFmtId="0" fontId="41" fillId="43" borderId="15" xfId="43" applyFont="1" applyFill="1" applyBorder="1" applyAlignment="1" applyProtection="1">
      <alignment vertical="top" wrapText="1" readingOrder="1"/>
      <protection locked="0"/>
    </xf>
    <xf numFmtId="0" fontId="32" fillId="44" borderId="15" xfId="43" applyFont="1" applyFill="1" applyBorder="1"/>
    <xf numFmtId="166" fontId="41" fillId="43" borderId="15" xfId="43" applyNumberFormat="1" applyFont="1" applyFill="1" applyBorder="1" applyAlignment="1" applyProtection="1">
      <alignment vertical="top" wrapText="1" readingOrder="1"/>
      <protection locked="0"/>
    </xf>
    <xf numFmtId="0" fontId="41" fillId="41" borderId="15" xfId="43" applyFont="1" applyFill="1" applyBorder="1" applyAlignment="1" applyProtection="1">
      <alignment vertical="top" wrapText="1" readingOrder="1"/>
      <protection locked="0"/>
    </xf>
    <xf numFmtId="0" fontId="32" fillId="42" borderId="15" xfId="43" applyFont="1" applyFill="1" applyBorder="1"/>
    <xf numFmtId="166" fontId="41" fillId="41" borderId="15" xfId="43" applyNumberFormat="1" applyFont="1" applyFill="1" applyBorder="1" applyAlignment="1" applyProtection="1">
      <alignment vertical="top" wrapText="1" readingOrder="1"/>
      <protection locked="0"/>
    </xf>
    <xf numFmtId="0" fontId="41" fillId="39" borderId="15" xfId="43" applyFont="1" applyFill="1" applyBorder="1" applyAlignment="1" applyProtection="1">
      <alignment vertical="top" wrapText="1" readingOrder="1"/>
      <protection locked="0"/>
    </xf>
    <xf numFmtId="0" fontId="32" fillId="40" borderId="15" xfId="43" applyFont="1" applyFill="1" applyBorder="1"/>
    <xf numFmtId="166" fontId="41" fillId="39" borderId="15" xfId="43" applyNumberFormat="1" applyFont="1" applyFill="1" applyBorder="1" applyAlignment="1" applyProtection="1">
      <alignment vertical="top" wrapText="1" readingOrder="1"/>
      <protection locked="0"/>
    </xf>
    <xf numFmtId="0" fontId="33" fillId="38" borderId="15" xfId="43" applyFont="1" applyFill="1" applyBorder="1" applyAlignment="1" applyProtection="1">
      <alignment vertical="top" wrapText="1" readingOrder="1"/>
      <protection locked="0"/>
    </xf>
    <xf numFmtId="166" fontId="33" fillId="38" borderId="15" xfId="43" applyNumberFormat="1" applyFont="1" applyFill="1" applyBorder="1" applyAlignment="1" applyProtection="1">
      <alignment vertical="top" wrapText="1" readingOrder="1"/>
      <protection locked="0"/>
    </xf>
    <xf numFmtId="0" fontId="46" fillId="0" borderId="0" xfId="43" applyFont="1" applyAlignment="1">
      <alignment horizontal="center"/>
    </xf>
  </cellXfs>
  <cellStyles count="49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 2" xfId="45" xr:uid="{00000000-0005-0000-0000-000025000000}"/>
    <cellStyle name="Normal 3" xfId="46" xr:uid="{00000000-0005-0000-0000-000026000000}"/>
    <cellStyle name="Normal 3 2" xfId="47" xr:uid="{00000000-0005-0000-0000-000027000000}"/>
    <cellStyle name="Normalno" xfId="0" builtinId="0"/>
    <cellStyle name="Normalno 2" xfId="42" xr:uid="{00000000-0005-0000-0000-000028000000}"/>
    <cellStyle name="Normalno 3" xfId="43" xr:uid="{00000000-0005-0000-0000-000029000000}"/>
    <cellStyle name="Normalno 4" xfId="44" xr:uid="{00000000-0005-0000-0000-00002A000000}"/>
    <cellStyle name="Normalno 5" xfId="48" xr:uid="{1AA8EB1C-8FEA-408D-B099-1BC967C4DAA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FF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="110" zoomScaleNormal="110" workbookViewId="0">
      <selection activeCell="G5" sqref="G5"/>
    </sheetView>
  </sheetViews>
  <sheetFormatPr defaultColWidth="9.140625" defaultRowHeight="10.5" x14ac:dyDescent="0.15"/>
  <cols>
    <col min="1" max="1" width="30.28515625" style="5" customWidth="1"/>
    <col min="2" max="2" width="11.140625" style="5" bestFit="1" customWidth="1"/>
    <col min="3" max="4" width="12.7109375" style="5" customWidth="1"/>
    <col min="5" max="5" width="8.28515625" style="5" customWidth="1"/>
    <col min="6" max="16384" width="9.140625" style="5"/>
  </cols>
  <sheetData>
    <row r="1" spans="1:6" x14ac:dyDescent="0.15">
      <c r="A1" s="87" t="s">
        <v>194</v>
      </c>
      <c r="B1" s="88"/>
      <c r="C1" s="88"/>
      <c r="D1" s="88"/>
      <c r="E1" s="88"/>
    </row>
    <row r="2" spans="1:6" ht="48.75" customHeight="1" x14ac:dyDescent="0.15">
      <c r="A2" s="88"/>
      <c r="B2" s="88"/>
      <c r="C2" s="88"/>
      <c r="D2" s="88"/>
      <c r="E2" s="88"/>
    </row>
    <row r="3" spans="1:6" ht="6.75" customHeight="1" x14ac:dyDescent="0.2">
      <c r="A3" s="31"/>
      <c r="B3" s="31"/>
      <c r="C3" s="31"/>
      <c r="D3" s="31"/>
      <c r="E3" s="31"/>
    </row>
    <row r="4" spans="1:6" ht="14.25" x14ac:dyDescent="0.2">
      <c r="A4" s="89" t="s">
        <v>198</v>
      </c>
      <c r="B4" s="90"/>
      <c r="C4" s="90"/>
      <c r="D4" s="90"/>
      <c r="E4" s="90"/>
    </row>
    <row r="5" spans="1:6" ht="11.25" x14ac:dyDescent="0.2">
      <c r="A5" s="31"/>
      <c r="B5" s="31"/>
      <c r="C5" s="31"/>
      <c r="D5" s="31"/>
      <c r="E5" s="31"/>
    </row>
    <row r="6" spans="1:6" ht="11.25" x14ac:dyDescent="0.2">
      <c r="A6" s="31"/>
      <c r="B6" s="31"/>
      <c r="C6" s="31"/>
      <c r="D6" s="31"/>
      <c r="E6" s="31"/>
    </row>
    <row r="7" spans="1:6" ht="11.25" x14ac:dyDescent="0.2">
      <c r="A7" s="31" t="s">
        <v>94</v>
      </c>
      <c r="B7" s="31"/>
      <c r="C7" s="31"/>
      <c r="D7" s="31"/>
      <c r="E7" s="31"/>
    </row>
    <row r="8" spans="1:6" ht="11.25" x14ac:dyDescent="0.2">
      <c r="A8" s="31"/>
      <c r="B8" s="31"/>
      <c r="C8" s="31"/>
      <c r="D8" s="31"/>
      <c r="E8" s="31"/>
    </row>
    <row r="9" spans="1:6" ht="11.25" x14ac:dyDescent="0.2">
      <c r="A9" s="40"/>
      <c r="B9" s="40"/>
      <c r="C9" s="40"/>
      <c r="D9" s="40"/>
      <c r="E9" s="40"/>
    </row>
    <row r="10" spans="1:6" ht="12.75" x14ac:dyDescent="0.15">
      <c r="A10" s="84" t="s">
        <v>199</v>
      </c>
      <c r="B10" s="85"/>
      <c r="C10" s="85"/>
      <c r="D10" s="85"/>
      <c r="E10" s="86"/>
      <c r="F10" s="42"/>
    </row>
    <row r="11" spans="1:6" ht="16.5" customHeight="1" x14ac:dyDescent="0.15">
      <c r="A11" s="43"/>
      <c r="B11" s="44"/>
      <c r="C11" s="44"/>
      <c r="D11" s="44"/>
      <c r="E11" s="44"/>
      <c r="F11" s="41"/>
    </row>
    <row r="12" spans="1:6" ht="11.25" x14ac:dyDescent="0.2">
      <c r="A12" s="31" t="s">
        <v>1</v>
      </c>
      <c r="B12" s="31"/>
      <c r="C12" s="31"/>
      <c r="D12" s="40"/>
      <c r="E12" s="31"/>
    </row>
    <row r="13" spans="1:6" s="6" customFormat="1" ht="12" thickBot="1" x14ac:dyDescent="0.25">
      <c r="A13" s="31"/>
      <c r="B13" s="31"/>
      <c r="C13" s="31"/>
      <c r="D13" s="31"/>
      <c r="E13" s="31"/>
    </row>
    <row r="14" spans="1:6" ht="45.75" thickBot="1" x14ac:dyDescent="0.2">
      <c r="A14" s="48" t="s">
        <v>0</v>
      </c>
      <c r="B14" s="48" t="s">
        <v>200</v>
      </c>
      <c r="C14" s="48" t="s">
        <v>201</v>
      </c>
      <c r="D14" s="48" t="s">
        <v>202</v>
      </c>
      <c r="E14" s="48" t="s">
        <v>195</v>
      </c>
      <c r="F14" s="48" t="s">
        <v>196</v>
      </c>
    </row>
    <row r="15" spans="1:6" ht="11.25" x14ac:dyDescent="0.2">
      <c r="A15" s="54" t="s">
        <v>2</v>
      </c>
      <c r="B15" s="51">
        <v>659014.6</v>
      </c>
      <c r="C15" s="51">
        <v>836495.37</v>
      </c>
      <c r="D15" s="51">
        <v>761602.58</v>
      </c>
      <c r="E15" s="51">
        <f>D15/B15*100</f>
        <v>115.56687514965525</v>
      </c>
      <c r="F15" s="51">
        <f t="shared" ref="F15:F20" si="0">D15/C15*100</f>
        <v>91.046837473828461</v>
      </c>
    </row>
    <row r="16" spans="1:6" ht="11.25" x14ac:dyDescent="0.2">
      <c r="A16" s="55" t="s">
        <v>21</v>
      </c>
      <c r="B16" s="52">
        <v>0</v>
      </c>
      <c r="C16" s="52">
        <v>0</v>
      </c>
      <c r="D16" s="52">
        <v>0</v>
      </c>
      <c r="E16" s="52">
        <v>0</v>
      </c>
      <c r="F16" s="52" t="e">
        <f t="shared" si="0"/>
        <v>#DIV/0!</v>
      </c>
    </row>
    <row r="17" spans="1:6" ht="11.25" x14ac:dyDescent="0.2">
      <c r="A17" s="55" t="s">
        <v>85</v>
      </c>
      <c r="B17" s="52">
        <f>SUM(B15:B16)</f>
        <v>659014.6</v>
      </c>
      <c r="C17" s="52">
        <f>SUM(C15:C16)</f>
        <v>836495.37</v>
      </c>
      <c r="D17" s="52">
        <f>SUM(D15:D16)</f>
        <v>761602.58</v>
      </c>
      <c r="E17" s="52">
        <f>D17/B17*100</f>
        <v>115.56687514965525</v>
      </c>
      <c r="F17" s="52">
        <f t="shared" si="0"/>
        <v>91.046837473828461</v>
      </c>
    </row>
    <row r="18" spans="1:6" ht="11.25" x14ac:dyDescent="0.2">
      <c r="A18" s="55" t="s">
        <v>26</v>
      </c>
      <c r="B18" s="52">
        <v>665906.36</v>
      </c>
      <c r="C18" s="52">
        <v>791805.35</v>
      </c>
      <c r="D18" s="52">
        <v>759280.67</v>
      </c>
      <c r="E18" s="52">
        <f>D18/B18*100</f>
        <v>114.02213818771759</v>
      </c>
      <c r="F18" s="52">
        <f t="shared" si="0"/>
        <v>95.892338944160969</v>
      </c>
    </row>
    <row r="19" spans="1:6" ht="11.25" customHeight="1" x14ac:dyDescent="0.2">
      <c r="A19" s="55" t="s">
        <v>71</v>
      </c>
      <c r="B19" s="52">
        <v>5703.38</v>
      </c>
      <c r="C19" s="52">
        <v>44690.02</v>
      </c>
      <c r="D19" s="52">
        <v>43504.05</v>
      </c>
      <c r="E19" s="52">
        <f>D19/B19*100</f>
        <v>762.77663420638294</v>
      </c>
      <c r="F19" s="52">
        <f t="shared" si="0"/>
        <v>97.346230769196367</v>
      </c>
    </row>
    <row r="20" spans="1:6" ht="12" thickBot="1" x14ac:dyDescent="0.25">
      <c r="A20" s="56" t="s">
        <v>86</v>
      </c>
      <c r="B20" s="53">
        <f>SUM(B18:B19)</f>
        <v>671609.74</v>
      </c>
      <c r="C20" s="53">
        <f>SUM(C18:C19)</f>
        <v>836495.37</v>
      </c>
      <c r="D20" s="53">
        <f>SUM(D18:D19)</f>
        <v>802784.72000000009</v>
      </c>
      <c r="E20" s="53">
        <f>D20/B20*100</f>
        <v>119.53142907069814</v>
      </c>
      <c r="F20" s="53">
        <f t="shared" si="0"/>
        <v>95.970013557875404</v>
      </c>
    </row>
    <row r="21" spans="1:6" ht="12" thickBot="1" x14ac:dyDescent="0.25">
      <c r="A21" s="57" t="s">
        <v>84</v>
      </c>
      <c r="B21" s="46">
        <f>B17-B20</f>
        <v>-12595.140000000014</v>
      </c>
      <c r="C21" s="46">
        <f t="shared" ref="C21" si="1">C17-C20</f>
        <v>0</v>
      </c>
      <c r="D21" s="46">
        <f>D17-D20</f>
        <v>-41182.14000000013</v>
      </c>
      <c r="E21" s="47">
        <f>E17-E20</f>
        <v>-3.9645539210428922</v>
      </c>
      <c r="F21" s="46" t="e">
        <f t="shared" ref="F21" si="2">D21/C21*100</f>
        <v>#DIV/0!</v>
      </c>
    </row>
    <row r="22" spans="1:6" ht="11.25" x14ac:dyDescent="0.2">
      <c r="A22" s="32"/>
      <c r="B22" s="31"/>
      <c r="C22" s="31"/>
      <c r="D22" s="31"/>
      <c r="E22" s="31"/>
    </row>
    <row r="23" spans="1:6" ht="11.25" x14ac:dyDescent="0.2">
      <c r="A23" s="32"/>
      <c r="B23" s="31"/>
      <c r="C23" s="31"/>
      <c r="D23" s="31"/>
      <c r="E23" s="31"/>
    </row>
    <row r="24" spans="1:6" ht="11.25" x14ac:dyDescent="0.2">
      <c r="A24" s="32" t="s">
        <v>87</v>
      </c>
      <c r="B24" s="31"/>
      <c r="C24" s="31"/>
      <c r="D24" s="31"/>
      <c r="E24" s="31"/>
    </row>
    <row r="25" spans="1:6" ht="12" thickBot="1" x14ac:dyDescent="0.25">
      <c r="A25" s="32"/>
      <c r="B25" s="31"/>
      <c r="C25" s="31"/>
      <c r="D25" s="31"/>
      <c r="E25" s="31"/>
    </row>
    <row r="26" spans="1:6" ht="45.75" thickBot="1" x14ac:dyDescent="0.2">
      <c r="A26" s="48" t="s">
        <v>0</v>
      </c>
      <c r="B26" s="48" t="s">
        <v>200</v>
      </c>
      <c r="C26" s="48" t="s">
        <v>201</v>
      </c>
      <c r="D26" s="48" t="s">
        <v>202</v>
      </c>
      <c r="E26" s="48" t="s">
        <v>195</v>
      </c>
      <c r="F26" s="48" t="s">
        <v>197</v>
      </c>
    </row>
    <row r="27" spans="1:6" ht="22.5" x14ac:dyDescent="0.2">
      <c r="A27" s="54" t="s">
        <v>88</v>
      </c>
      <c r="B27" s="51">
        <v>0</v>
      </c>
      <c r="C27" s="51">
        <v>0</v>
      </c>
      <c r="D27" s="51">
        <v>0</v>
      </c>
      <c r="E27" s="51"/>
      <c r="F27" s="49"/>
    </row>
    <row r="28" spans="1:6" ht="23.25" thickBot="1" x14ac:dyDescent="0.25">
      <c r="A28" s="56" t="s">
        <v>89</v>
      </c>
      <c r="B28" s="53">
        <v>0</v>
      </c>
      <c r="C28" s="53">
        <v>0</v>
      </c>
      <c r="D28" s="53">
        <v>0</v>
      </c>
      <c r="E28" s="53"/>
      <c r="F28" s="50"/>
    </row>
    <row r="29" spans="1:6" ht="12" thickBot="1" x14ac:dyDescent="0.25">
      <c r="A29" s="57" t="s">
        <v>90</v>
      </c>
      <c r="B29" s="46">
        <v>0</v>
      </c>
      <c r="C29" s="46">
        <v>0</v>
      </c>
      <c r="D29" s="46">
        <v>0</v>
      </c>
      <c r="E29" s="46"/>
      <c r="F29" s="45"/>
    </row>
    <row r="30" spans="1:6" ht="11.25" x14ac:dyDescent="0.2">
      <c r="A30" s="32"/>
      <c r="B30" s="31"/>
      <c r="C30" s="31"/>
      <c r="D30" s="31"/>
      <c r="E30" s="31"/>
    </row>
    <row r="31" spans="1:6" ht="11.25" x14ac:dyDescent="0.2">
      <c r="A31" s="32"/>
      <c r="B31" s="31"/>
      <c r="C31" s="31"/>
      <c r="D31" s="31"/>
      <c r="E31" s="31"/>
    </row>
    <row r="32" spans="1:6" ht="22.5" x14ac:dyDescent="0.2">
      <c r="A32" s="32" t="s">
        <v>91</v>
      </c>
      <c r="B32" s="31"/>
      <c r="C32" s="31"/>
      <c r="D32" s="31"/>
      <c r="E32" s="31"/>
    </row>
    <row r="33" spans="1:6" ht="12" thickBot="1" x14ac:dyDescent="0.25">
      <c r="A33" s="32"/>
      <c r="B33" s="31"/>
      <c r="C33" s="31"/>
      <c r="D33" s="31"/>
      <c r="E33" s="31"/>
    </row>
    <row r="34" spans="1:6" ht="34.5" thickBot="1" x14ac:dyDescent="0.2">
      <c r="A34" s="23" t="s">
        <v>0</v>
      </c>
      <c r="B34" s="23" t="s">
        <v>203</v>
      </c>
      <c r="C34" s="23" t="s">
        <v>201</v>
      </c>
      <c r="D34" s="23" t="s">
        <v>204</v>
      </c>
      <c r="E34" s="23" t="s">
        <v>195</v>
      </c>
      <c r="F34" s="23" t="s">
        <v>197</v>
      </c>
    </row>
    <row r="35" spans="1:6" ht="11.25" x14ac:dyDescent="0.2">
      <c r="A35" s="9" t="s">
        <v>93</v>
      </c>
      <c r="B35" s="7" t="s">
        <v>178</v>
      </c>
      <c r="C35" s="7">
        <v>0</v>
      </c>
      <c r="D35" s="7">
        <v>-14443.18</v>
      </c>
      <c r="E35" s="7"/>
      <c r="F35" s="7" t="e">
        <f>D35/C35*100</f>
        <v>#DIV/0!</v>
      </c>
    </row>
    <row r="36" spans="1:6" ht="11.25" x14ac:dyDescent="0.2">
      <c r="A36" s="32"/>
      <c r="B36" s="31"/>
      <c r="C36" s="31"/>
      <c r="D36" s="31"/>
      <c r="E36" s="31"/>
    </row>
    <row r="37" spans="1:6" ht="11.25" customHeight="1" x14ac:dyDescent="0.2">
      <c r="A37" s="32"/>
      <c r="B37" s="31"/>
      <c r="C37" s="31"/>
      <c r="D37" s="31"/>
      <c r="E37" s="31"/>
    </row>
    <row r="38" spans="1:6" ht="12" thickBot="1" x14ac:dyDescent="0.25">
      <c r="A38" s="32"/>
      <c r="B38" s="31"/>
      <c r="C38" s="31"/>
      <c r="D38" s="31"/>
      <c r="E38" s="31"/>
    </row>
    <row r="39" spans="1:6" ht="39.75" customHeight="1" thickBot="1" x14ac:dyDescent="0.25">
      <c r="A39" s="33" t="s">
        <v>92</v>
      </c>
      <c r="B39" s="8">
        <v>-10576.2</v>
      </c>
      <c r="C39" s="8"/>
      <c r="D39" s="8">
        <v>-55625.32</v>
      </c>
      <c r="E39" s="8"/>
      <c r="F39" s="83"/>
    </row>
    <row r="40" spans="1:6" ht="11.25" x14ac:dyDescent="0.2">
      <c r="A40" s="32"/>
      <c r="B40" s="31"/>
      <c r="C40" s="31"/>
      <c r="D40" s="40"/>
      <c r="E40" s="31"/>
    </row>
    <row r="41" spans="1:6" ht="11.25" x14ac:dyDescent="0.2">
      <c r="A41" s="32"/>
      <c r="B41" s="31"/>
      <c r="C41" s="31"/>
      <c r="D41" s="31"/>
      <c r="E41" s="31"/>
    </row>
    <row r="42" spans="1:6" ht="62.25" customHeight="1" x14ac:dyDescent="0.15">
      <c r="A42" s="91" t="s">
        <v>205</v>
      </c>
      <c r="B42" s="91"/>
      <c r="C42" s="91"/>
      <c r="D42" s="91"/>
      <c r="E42" s="91"/>
    </row>
    <row r="43" spans="1:6" ht="10.5" customHeight="1" x14ac:dyDescent="0.15">
      <c r="A43" s="37"/>
      <c r="B43" s="37"/>
      <c r="C43" s="37"/>
      <c r="D43" s="37"/>
      <c r="E43" s="37"/>
    </row>
    <row r="44" spans="1:6" ht="10.5" customHeight="1" x14ac:dyDescent="0.15">
      <c r="A44" s="37"/>
      <c r="B44" s="37"/>
      <c r="C44" s="37"/>
      <c r="D44" s="37"/>
      <c r="E44" s="37"/>
    </row>
  </sheetData>
  <mergeCells count="4">
    <mergeCell ref="A10:E10"/>
    <mergeCell ref="A1:E2"/>
    <mergeCell ref="A4:E4"/>
    <mergeCell ref="A42:E42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0"/>
  <sheetViews>
    <sheetView showGridLines="0" zoomScaleNormal="100" workbookViewId="0">
      <selection activeCell="C4" sqref="C4"/>
    </sheetView>
  </sheetViews>
  <sheetFormatPr defaultColWidth="8.85546875" defaultRowHeight="12" x14ac:dyDescent="0.2"/>
  <cols>
    <col min="1" max="1" width="28" style="1" customWidth="1"/>
    <col min="2" max="2" width="13.140625" style="3" bestFit="1" customWidth="1"/>
    <col min="3" max="3" width="15.28515625" style="3" customWidth="1"/>
    <col min="4" max="4" width="14.42578125" style="3" customWidth="1"/>
    <col min="5" max="5" width="13.140625" style="3" bestFit="1" customWidth="1"/>
    <col min="6" max="6" width="9.140625" style="3" customWidth="1"/>
    <col min="7" max="7" width="10.28515625" style="3" customWidth="1"/>
    <col min="8" max="16384" width="8.85546875" style="2"/>
  </cols>
  <sheetData>
    <row r="1" spans="1:7" s="1" customFormat="1" ht="56.25" customHeight="1" thickBot="1" x14ac:dyDescent="0.25">
      <c r="A1" s="48" t="s">
        <v>206</v>
      </c>
      <c r="B1" s="92" t="s">
        <v>207</v>
      </c>
      <c r="C1" s="93"/>
      <c r="D1" s="93"/>
      <c r="E1" s="94"/>
      <c r="F1" s="93"/>
      <c r="G1" s="95"/>
    </row>
    <row r="2" spans="1:7" ht="25.5" customHeight="1" thickBot="1" x14ac:dyDescent="0.25">
      <c r="A2" s="64" t="s">
        <v>0</v>
      </c>
      <c r="B2" s="59" t="s">
        <v>200</v>
      </c>
      <c r="C2" s="60" t="s">
        <v>201</v>
      </c>
      <c r="D2" s="60" t="s">
        <v>208</v>
      </c>
      <c r="E2" s="39" t="s">
        <v>202</v>
      </c>
      <c r="F2" s="61" t="s">
        <v>104</v>
      </c>
      <c r="G2" s="61" t="s">
        <v>197</v>
      </c>
    </row>
    <row r="3" spans="1:7" x14ac:dyDescent="0.2">
      <c r="A3" s="63" t="s">
        <v>1</v>
      </c>
      <c r="B3" s="58"/>
      <c r="C3" s="58"/>
      <c r="D3" s="58"/>
      <c r="E3" s="18"/>
      <c r="F3" s="58"/>
      <c r="G3" s="62"/>
    </row>
    <row r="4" spans="1:7" s="12" customFormat="1" ht="12.75" x14ac:dyDescent="0.2">
      <c r="A4" s="13" t="s">
        <v>2</v>
      </c>
      <c r="B4" s="18">
        <v>659014.6</v>
      </c>
      <c r="C4" s="18">
        <f>C5+C15+C18+C21+C27</f>
        <v>835579.21</v>
      </c>
      <c r="D4" s="18">
        <v>0</v>
      </c>
      <c r="E4" s="18">
        <v>761602.58</v>
      </c>
      <c r="F4" s="18">
        <f t="shared" ref="F4:F34" si="0">E4/B4*100</f>
        <v>115.56687514965525</v>
      </c>
      <c r="G4" s="18">
        <f>E4/C4*100</f>
        <v>91.146664599278381</v>
      </c>
    </row>
    <row r="5" spans="1:7" ht="22.5" x14ac:dyDescent="0.2">
      <c r="A5" s="9" t="s">
        <v>3</v>
      </c>
      <c r="B5" s="17">
        <v>605003.35</v>
      </c>
      <c r="C5" s="17">
        <v>715643.23</v>
      </c>
      <c r="D5" s="17">
        <v>0</v>
      </c>
      <c r="E5" s="17">
        <v>644163.14</v>
      </c>
      <c r="F5" s="17">
        <f t="shared" si="0"/>
        <v>106.47265672165287</v>
      </c>
      <c r="G5" s="18">
        <f t="shared" ref="G5:G68" si="1">E5/C5*100</f>
        <v>90.011770250380209</v>
      </c>
    </row>
    <row r="6" spans="1:7" ht="22.5" x14ac:dyDescent="0.2">
      <c r="A6" s="9" t="s">
        <v>4</v>
      </c>
      <c r="B6" s="17">
        <v>0</v>
      </c>
      <c r="C6" s="17"/>
      <c r="D6" s="17"/>
      <c r="E6" s="17">
        <v>0</v>
      </c>
      <c r="F6" s="17" t="e">
        <f t="shared" si="0"/>
        <v>#DIV/0!</v>
      </c>
      <c r="G6" s="18" t="e">
        <f t="shared" si="1"/>
        <v>#DIV/0!</v>
      </c>
    </row>
    <row r="7" spans="1:7" ht="22.5" x14ac:dyDescent="0.2">
      <c r="A7" s="9" t="s">
        <v>5</v>
      </c>
      <c r="B7" s="17">
        <v>0</v>
      </c>
      <c r="C7" s="17"/>
      <c r="D7" s="17"/>
      <c r="E7" s="17">
        <v>0</v>
      </c>
      <c r="F7" s="17" t="e">
        <f t="shared" si="0"/>
        <v>#DIV/0!</v>
      </c>
      <c r="G7" s="18" t="e">
        <f t="shared" si="1"/>
        <v>#DIV/0!</v>
      </c>
    </row>
    <row r="8" spans="1:7" ht="22.5" x14ac:dyDescent="0.2">
      <c r="A8" s="9" t="s">
        <v>6</v>
      </c>
      <c r="B8" s="17">
        <v>605003.35</v>
      </c>
      <c r="C8" s="17"/>
      <c r="D8" s="17"/>
      <c r="E8" s="17">
        <v>644163.14</v>
      </c>
      <c r="F8" s="17">
        <f t="shared" si="0"/>
        <v>106.47265672165287</v>
      </c>
      <c r="G8" s="18" t="e">
        <f t="shared" si="1"/>
        <v>#DIV/0!</v>
      </c>
    </row>
    <row r="9" spans="1:7" ht="33.75" x14ac:dyDescent="0.2">
      <c r="A9" s="9" t="s">
        <v>7</v>
      </c>
      <c r="B9" s="17">
        <v>604693.35</v>
      </c>
      <c r="C9" s="17"/>
      <c r="D9" s="17"/>
      <c r="E9" s="17">
        <v>633838.01</v>
      </c>
      <c r="F9" s="17">
        <f t="shared" si="0"/>
        <v>104.81974210564744</v>
      </c>
      <c r="G9" s="18" t="e">
        <f t="shared" si="1"/>
        <v>#DIV/0!</v>
      </c>
    </row>
    <row r="10" spans="1:7" ht="33.75" x14ac:dyDescent="0.2">
      <c r="A10" s="9" t="s">
        <v>8</v>
      </c>
      <c r="B10" s="17">
        <v>310</v>
      </c>
      <c r="C10" s="17"/>
      <c r="D10" s="17"/>
      <c r="E10" s="17">
        <v>10325.129999999999</v>
      </c>
      <c r="F10" s="17">
        <f t="shared" si="0"/>
        <v>3330.6870967741938</v>
      </c>
      <c r="G10" s="18" t="e">
        <f t="shared" si="1"/>
        <v>#DIV/0!</v>
      </c>
    </row>
    <row r="11" spans="1:7" ht="22.5" x14ac:dyDescent="0.2">
      <c r="A11" s="9" t="s">
        <v>105</v>
      </c>
      <c r="B11" s="17">
        <v>0</v>
      </c>
      <c r="C11" s="17"/>
      <c r="D11" s="17"/>
      <c r="E11" s="17">
        <v>0</v>
      </c>
      <c r="F11" s="17" t="e">
        <f t="shared" si="0"/>
        <v>#DIV/0!</v>
      </c>
      <c r="G11" s="18" t="e">
        <f t="shared" si="1"/>
        <v>#DIV/0!</v>
      </c>
    </row>
    <row r="12" spans="1:7" ht="22.5" x14ac:dyDescent="0.2">
      <c r="A12" s="9" t="s">
        <v>95</v>
      </c>
      <c r="B12" s="17">
        <v>0</v>
      </c>
      <c r="C12" s="17"/>
      <c r="D12" s="17"/>
      <c r="E12" s="17">
        <v>0</v>
      </c>
      <c r="F12" s="17" t="e">
        <f t="shared" si="0"/>
        <v>#DIV/0!</v>
      </c>
      <c r="G12" s="18" t="e">
        <f t="shared" si="1"/>
        <v>#DIV/0!</v>
      </c>
    </row>
    <row r="13" spans="1:7" ht="22.5" x14ac:dyDescent="0.2">
      <c r="A13" s="9" t="s">
        <v>96</v>
      </c>
      <c r="B13" s="17">
        <v>0</v>
      </c>
      <c r="C13" s="17"/>
      <c r="D13" s="17"/>
      <c r="E13" s="17">
        <v>0</v>
      </c>
      <c r="F13" s="17" t="e">
        <f t="shared" si="0"/>
        <v>#DIV/0!</v>
      </c>
      <c r="G13" s="18" t="e">
        <f t="shared" si="1"/>
        <v>#DIV/0!</v>
      </c>
    </row>
    <row r="14" spans="1:7" ht="33.75" x14ac:dyDescent="0.2">
      <c r="A14" s="9" t="s">
        <v>97</v>
      </c>
      <c r="B14" s="17">
        <v>0</v>
      </c>
      <c r="C14" s="17"/>
      <c r="D14" s="17"/>
      <c r="E14" s="17">
        <v>0</v>
      </c>
      <c r="F14" s="17" t="e">
        <f t="shared" si="0"/>
        <v>#DIV/0!</v>
      </c>
      <c r="G14" s="18" t="e">
        <f t="shared" si="1"/>
        <v>#DIV/0!</v>
      </c>
    </row>
    <row r="15" spans="1:7" x14ac:dyDescent="0.2">
      <c r="A15" s="9" t="s">
        <v>9</v>
      </c>
      <c r="B15" s="17">
        <v>0.03</v>
      </c>
      <c r="C15" s="17">
        <v>1</v>
      </c>
      <c r="D15" s="17">
        <v>0</v>
      </c>
      <c r="E15" s="17">
        <v>0.06</v>
      </c>
      <c r="F15" s="17">
        <f t="shared" si="0"/>
        <v>200</v>
      </c>
      <c r="G15" s="18">
        <f t="shared" si="1"/>
        <v>6</v>
      </c>
    </row>
    <row r="16" spans="1:7" x14ac:dyDescent="0.2">
      <c r="A16" s="9" t="s">
        <v>10</v>
      </c>
      <c r="B16" s="17">
        <v>0.03</v>
      </c>
      <c r="C16" s="17"/>
      <c r="D16" s="17">
        <v>0</v>
      </c>
      <c r="E16" s="17">
        <v>0.06</v>
      </c>
      <c r="F16" s="17">
        <f t="shared" si="0"/>
        <v>200</v>
      </c>
      <c r="G16" s="18" t="e">
        <f t="shared" si="1"/>
        <v>#DIV/0!</v>
      </c>
    </row>
    <row r="17" spans="1:7" ht="22.5" x14ac:dyDescent="0.2">
      <c r="A17" s="9" t="s">
        <v>11</v>
      </c>
      <c r="B17" s="17">
        <v>0.03</v>
      </c>
      <c r="C17" s="17"/>
      <c r="D17" s="17"/>
      <c r="E17" s="17">
        <v>0.06</v>
      </c>
      <c r="F17" s="17">
        <f t="shared" si="0"/>
        <v>200</v>
      </c>
      <c r="G17" s="18" t="e">
        <f t="shared" si="1"/>
        <v>#DIV/0!</v>
      </c>
    </row>
    <row r="18" spans="1:7" ht="33.75" x14ac:dyDescent="0.2">
      <c r="A18" s="9" t="s">
        <v>12</v>
      </c>
      <c r="B18" s="17">
        <v>3063.3</v>
      </c>
      <c r="C18" s="17">
        <v>2366.5</v>
      </c>
      <c r="D18" s="17">
        <v>0</v>
      </c>
      <c r="E18" s="17">
        <v>2174</v>
      </c>
      <c r="F18" s="17">
        <f t="shared" si="0"/>
        <v>70.969216204746516</v>
      </c>
      <c r="G18" s="18">
        <f t="shared" si="1"/>
        <v>91.86562433974224</v>
      </c>
    </row>
    <row r="19" spans="1:7" x14ac:dyDescent="0.2">
      <c r="A19" s="9" t="s">
        <v>13</v>
      </c>
      <c r="B19" s="17">
        <v>3063.3</v>
      </c>
      <c r="C19" s="17"/>
      <c r="D19" s="17">
        <v>0</v>
      </c>
      <c r="E19" s="17">
        <v>2174</v>
      </c>
      <c r="F19" s="17">
        <f t="shared" si="0"/>
        <v>70.969216204746516</v>
      </c>
      <c r="G19" s="18" t="e">
        <f t="shared" si="1"/>
        <v>#DIV/0!</v>
      </c>
    </row>
    <row r="20" spans="1:7" x14ac:dyDescent="0.2">
      <c r="A20" s="9" t="s">
        <v>14</v>
      </c>
      <c r="B20" s="17">
        <v>3063.3</v>
      </c>
      <c r="C20" s="17"/>
      <c r="D20" s="17"/>
      <c r="E20" s="17">
        <v>2174</v>
      </c>
      <c r="F20" s="17">
        <f t="shared" si="0"/>
        <v>70.969216204746516</v>
      </c>
      <c r="G20" s="18" t="e">
        <f t="shared" si="1"/>
        <v>#DIV/0!</v>
      </c>
    </row>
    <row r="21" spans="1:7" ht="45" x14ac:dyDescent="0.2">
      <c r="A21" s="9" t="s">
        <v>15</v>
      </c>
      <c r="B21" s="17">
        <v>220</v>
      </c>
      <c r="C21" s="17">
        <v>2900</v>
      </c>
      <c r="D21" s="17">
        <v>0</v>
      </c>
      <c r="E21" s="17">
        <v>3090</v>
      </c>
      <c r="F21" s="17">
        <f t="shared" si="0"/>
        <v>1404.5454545454545</v>
      </c>
      <c r="G21" s="18">
        <f t="shared" si="1"/>
        <v>106.55172413793103</v>
      </c>
    </row>
    <row r="22" spans="1:7" ht="22.5" x14ac:dyDescent="0.2">
      <c r="A22" s="9" t="s">
        <v>16</v>
      </c>
      <c r="B22" s="17">
        <v>0</v>
      </c>
      <c r="C22" s="17"/>
      <c r="D22" s="17">
        <v>0</v>
      </c>
      <c r="E22" s="17">
        <v>100</v>
      </c>
      <c r="F22" s="17" t="e">
        <f t="shared" si="0"/>
        <v>#DIV/0!</v>
      </c>
      <c r="G22" s="18" t="e">
        <f t="shared" si="1"/>
        <v>#DIV/0!</v>
      </c>
    </row>
    <row r="23" spans="1:7" x14ac:dyDescent="0.2">
      <c r="A23" s="9" t="s">
        <v>17</v>
      </c>
      <c r="B23" s="17">
        <v>0</v>
      </c>
      <c r="C23" s="17"/>
      <c r="D23" s="17"/>
      <c r="E23" s="17">
        <v>100</v>
      </c>
      <c r="F23" s="17" t="e">
        <f t="shared" si="0"/>
        <v>#DIV/0!</v>
      </c>
      <c r="G23" s="18" t="e">
        <f t="shared" si="1"/>
        <v>#DIV/0!</v>
      </c>
    </row>
    <row r="24" spans="1:7" ht="33.75" x14ac:dyDescent="0.2">
      <c r="A24" s="9" t="s">
        <v>18</v>
      </c>
      <c r="B24" s="17">
        <v>220</v>
      </c>
      <c r="C24" s="17"/>
      <c r="D24" s="17"/>
      <c r="E24" s="17">
        <v>2990</v>
      </c>
      <c r="F24" s="17">
        <f t="shared" si="0"/>
        <v>1359.0909090909092</v>
      </c>
      <c r="G24" s="18" t="e">
        <f t="shared" si="1"/>
        <v>#DIV/0!</v>
      </c>
    </row>
    <row r="25" spans="1:7" ht="14.45" customHeight="1" x14ac:dyDescent="0.2">
      <c r="A25" s="9" t="s">
        <v>19</v>
      </c>
      <c r="B25" s="17">
        <v>220</v>
      </c>
      <c r="C25" s="17"/>
      <c r="D25" s="17"/>
      <c r="E25" s="17">
        <v>2990</v>
      </c>
      <c r="F25" s="17">
        <f t="shared" si="0"/>
        <v>1359.0909090909092</v>
      </c>
      <c r="G25" s="18" t="e">
        <f t="shared" si="1"/>
        <v>#DIV/0!</v>
      </c>
    </row>
    <row r="26" spans="1:7" ht="16.149999999999999" customHeight="1" x14ac:dyDescent="0.2">
      <c r="A26" s="9" t="s">
        <v>20</v>
      </c>
      <c r="B26" s="17">
        <v>0</v>
      </c>
      <c r="C26" s="17"/>
      <c r="D26" s="17"/>
      <c r="E26" s="17">
        <v>0</v>
      </c>
      <c r="F26" s="17" t="e">
        <f t="shared" si="0"/>
        <v>#DIV/0!</v>
      </c>
      <c r="G26" s="18" t="e">
        <f t="shared" si="1"/>
        <v>#DIV/0!</v>
      </c>
    </row>
    <row r="27" spans="1:7" ht="19.899999999999999" customHeight="1" x14ac:dyDescent="0.2">
      <c r="A27" s="34" t="s">
        <v>80</v>
      </c>
      <c r="B27" s="17">
        <v>50727.92</v>
      </c>
      <c r="C27" s="17">
        <v>114668.48</v>
      </c>
      <c r="D27" s="17">
        <v>0</v>
      </c>
      <c r="E27" s="17">
        <v>112175.38</v>
      </c>
      <c r="F27" s="17">
        <f t="shared" si="0"/>
        <v>221.13144004327401</v>
      </c>
      <c r="G27" s="18">
        <f t="shared" si="1"/>
        <v>97.825819266113939</v>
      </c>
    </row>
    <row r="28" spans="1:7" ht="33.75" x14ac:dyDescent="0.2">
      <c r="A28" s="9" t="s">
        <v>82</v>
      </c>
      <c r="B28" s="17">
        <v>50727.92</v>
      </c>
      <c r="C28" s="17"/>
      <c r="D28" s="17">
        <v>0</v>
      </c>
      <c r="E28" s="17">
        <v>112175.38</v>
      </c>
      <c r="F28" s="17">
        <f t="shared" si="0"/>
        <v>221.13144004327401</v>
      </c>
      <c r="G28" s="18" t="e">
        <f t="shared" si="1"/>
        <v>#DIV/0!</v>
      </c>
    </row>
    <row r="29" spans="1:7" ht="22.5" x14ac:dyDescent="0.2">
      <c r="A29" s="9" t="s">
        <v>81</v>
      </c>
      <c r="B29" s="17">
        <v>50727.92</v>
      </c>
      <c r="C29" s="17"/>
      <c r="D29" s="17">
        <v>0</v>
      </c>
      <c r="E29" s="17">
        <v>112175.38</v>
      </c>
      <c r="F29" s="17">
        <f t="shared" si="0"/>
        <v>221.13144004327401</v>
      </c>
      <c r="G29" s="18" t="e">
        <f t="shared" si="1"/>
        <v>#DIV/0!</v>
      </c>
    </row>
    <row r="30" spans="1:7" ht="22.5" x14ac:dyDescent="0.2">
      <c r="A30" s="9" t="s">
        <v>83</v>
      </c>
      <c r="B30" s="17">
        <v>0</v>
      </c>
      <c r="C30" s="17"/>
      <c r="D30" s="17"/>
      <c r="E30" s="17">
        <v>0</v>
      </c>
      <c r="F30" s="17" t="e">
        <f t="shared" si="0"/>
        <v>#DIV/0!</v>
      </c>
      <c r="G30" s="18" t="e">
        <f t="shared" si="1"/>
        <v>#DIV/0!</v>
      </c>
    </row>
    <row r="31" spans="1:7" s="4" customFormat="1" ht="22.5" x14ac:dyDescent="0.2">
      <c r="A31" s="13" t="s">
        <v>21</v>
      </c>
      <c r="B31" s="18">
        <v>0</v>
      </c>
      <c r="C31" s="18"/>
      <c r="D31" s="18"/>
      <c r="E31" s="18">
        <v>0</v>
      </c>
      <c r="F31" s="18" t="e">
        <f t="shared" si="0"/>
        <v>#DIV/0!</v>
      </c>
      <c r="G31" s="18" t="e">
        <f t="shared" si="1"/>
        <v>#DIV/0!</v>
      </c>
    </row>
    <row r="32" spans="1:7" ht="22.5" x14ac:dyDescent="0.2">
      <c r="A32" s="9" t="s">
        <v>22</v>
      </c>
      <c r="B32" s="17">
        <v>0</v>
      </c>
      <c r="C32" s="17"/>
      <c r="D32" s="17"/>
      <c r="E32" s="17">
        <v>0</v>
      </c>
      <c r="F32" s="17" t="e">
        <f t="shared" si="0"/>
        <v>#DIV/0!</v>
      </c>
      <c r="G32" s="18" t="e">
        <f t="shared" si="1"/>
        <v>#DIV/0!</v>
      </c>
    </row>
    <row r="33" spans="1:7" ht="22.5" x14ac:dyDescent="0.2">
      <c r="A33" s="9" t="s">
        <v>23</v>
      </c>
      <c r="B33" s="35">
        <v>0</v>
      </c>
      <c r="C33" s="35"/>
      <c r="D33" s="35"/>
      <c r="E33" s="35">
        <v>0</v>
      </c>
      <c r="F33" s="17" t="e">
        <f t="shared" si="0"/>
        <v>#DIV/0!</v>
      </c>
      <c r="G33" s="18" t="e">
        <f t="shared" si="1"/>
        <v>#DIV/0!</v>
      </c>
    </row>
    <row r="34" spans="1:7" x14ac:dyDescent="0.2">
      <c r="A34" s="9" t="s">
        <v>24</v>
      </c>
      <c r="B34" s="17">
        <v>0</v>
      </c>
      <c r="C34" s="17"/>
      <c r="D34" s="17"/>
      <c r="E34" s="17">
        <v>0</v>
      </c>
      <c r="F34" s="17" t="e">
        <f t="shared" si="0"/>
        <v>#DIV/0!</v>
      </c>
      <c r="G34" s="18" t="e">
        <f t="shared" si="1"/>
        <v>#DIV/0!</v>
      </c>
    </row>
    <row r="35" spans="1:7" x14ac:dyDescent="0.2">
      <c r="A35" s="9"/>
      <c r="B35" s="17"/>
      <c r="C35" s="17"/>
      <c r="D35" s="17"/>
      <c r="E35" s="17"/>
      <c r="F35" s="17"/>
      <c r="G35" s="18" t="e">
        <f t="shared" si="1"/>
        <v>#DIV/0!</v>
      </c>
    </row>
    <row r="36" spans="1:7" x14ac:dyDescent="0.2">
      <c r="A36" s="9" t="s">
        <v>126</v>
      </c>
      <c r="B36" s="17"/>
      <c r="C36" s="17">
        <v>916.16</v>
      </c>
      <c r="D36" s="17">
        <v>0</v>
      </c>
      <c r="E36" s="17">
        <v>73608.55</v>
      </c>
      <c r="F36" s="17"/>
      <c r="G36" s="18">
        <f t="shared" si="1"/>
        <v>8034.4645040167661</v>
      </c>
    </row>
    <row r="37" spans="1:7" x14ac:dyDescent="0.2">
      <c r="A37" s="24" t="s">
        <v>25</v>
      </c>
      <c r="B37" s="19">
        <f>B4+B31</f>
        <v>659014.6</v>
      </c>
      <c r="C37" s="19">
        <f>C4+C31+C36</f>
        <v>836495.37</v>
      </c>
      <c r="D37" s="19">
        <v>0</v>
      </c>
      <c r="E37" s="19">
        <f>E4+E31</f>
        <v>761602.58</v>
      </c>
      <c r="F37" s="19">
        <f>E37/B37*100</f>
        <v>115.56687514965525</v>
      </c>
      <c r="G37" s="18">
        <f t="shared" si="1"/>
        <v>91.046837473828461</v>
      </c>
    </row>
    <row r="38" spans="1:7" x14ac:dyDescent="0.2">
      <c r="A38" s="11"/>
      <c r="B38" s="20"/>
      <c r="C38" s="20"/>
      <c r="D38" s="20"/>
      <c r="E38" s="20"/>
      <c r="F38" s="20"/>
      <c r="G38" s="18" t="e">
        <f t="shared" si="1"/>
        <v>#DIV/0!</v>
      </c>
    </row>
    <row r="39" spans="1:7" s="14" customFormat="1" x14ac:dyDescent="0.2">
      <c r="A39" s="13" t="s">
        <v>26</v>
      </c>
      <c r="B39" s="18">
        <v>665906.36</v>
      </c>
      <c r="C39" s="18">
        <f>SUM(C40,C50,C83,C87,C91)</f>
        <v>791805.35000000009</v>
      </c>
      <c r="D39" s="18">
        <v>0</v>
      </c>
      <c r="E39" s="18">
        <v>759280.67</v>
      </c>
      <c r="F39" s="18">
        <f t="shared" ref="F39:F70" si="2">E39/B39*100</f>
        <v>114.02213818771759</v>
      </c>
      <c r="G39" s="18">
        <f t="shared" si="1"/>
        <v>95.892338944160954</v>
      </c>
    </row>
    <row r="40" spans="1:7" x14ac:dyDescent="0.2">
      <c r="A40" s="9" t="s">
        <v>27</v>
      </c>
      <c r="B40" s="17">
        <v>540515.69999999995</v>
      </c>
      <c r="C40" s="17">
        <v>630729.96</v>
      </c>
      <c r="D40" s="17">
        <v>0</v>
      </c>
      <c r="E40" s="17">
        <v>614284.5</v>
      </c>
      <c r="F40" s="17">
        <f t="shared" si="2"/>
        <v>113.64785518718514</v>
      </c>
      <c r="G40" s="18">
        <f t="shared" si="1"/>
        <v>97.392630595825835</v>
      </c>
    </row>
    <row r="41" spans="1:7" x14ac:dyDescent="0.2">
      <c r="A41" s="9" t="s">
        <v>28</v>
      </c>
      <c r="B41" s="17">
        <v>443158.26</v>
      </c>
      <c r="C41" s="17"/>
      <c r="D41" s="17"/>
      <c r="E41" s="17">
        <v>512174.85</v>
      </c>
      <c r="F41" s="17">
        <f t="shared" si="2"/>
        <v>115.57380200924156</v>
      </c>
      <c r="G41" s="18" t="e">
        <f t="shared" si="1"/>
        <v>#DIV/0!</v>
      </c>
    </row>
    <row r="42" spans="1:7" x14ac:dyDescent="0.2">
      <c r="A42" s="9" t="s">
        <v>29</v>
      </c>
      <c r="B42" s="17">
        <v>443158.26</v>
      </c>
      <c r="C42" s="17"/>
      <c r="D42" s="17"/>
      <c r="E42" s="17">
        <v>511606</v>
      </c>
      <c r="F42" s="17">
        <f t="shared" si="2"/>
        <v>115.44543928843839</v>
      </c>
      <c r="G42" s="18" t="e">
        <f t="shared" si="1"/>
        <v>#DIV/0!</v>
      </c>
    </row>
    <row r="43" spans="1:7" x14ac:dyDescent="0.2">
      <c r="A43" s="9" t="s">
        <v>30</v>
      </c>
      <c r="B43" s="17">
        <v>0</v>
      </c>
      <c r="C43" s="17"/>
      <c r="D43" s="17"/>
      <c r="E43" s="17">
        <v>0</v>
      </c>
      <c r="F43" s="17" t="e">
        <f t="shared" si="2"/>
        <v>#DIV/0!</v>
      </c>
      <c r="G43" s="18" t="e">
        <f t="shared" si="1"/>
        <v>#DIV/0!</v>
      </c>
    </row>
    <row r="44" spans="1:7" x14ac:dyDescent="0.2">
      <c r="A44" s="9" t="s">
        <v>31</v>
      </c>
      <c r="B44" s="17"/>
      <c r="C44" s="17"/>
      <c r="D44" s="17"/>
      <c r="E44" s="17">
        <v>568.85</v>
      </c>
      <c r="F44" s="17" t="e">
        <f t="shared" si="2"/>
        <v>#DIV/0!</v>
      </c>
      <c r="G44" s="18" t="e">
        <f t="shared" si="1"/>
        <v>#DIV/0!</v>
      </c>
    </row>
    <row r="45" spans="1:7" x14ac:dyDescent="0.2">
      <c r="A45" s="9" t="s">
        <v>32</v>
      </c>
      <c r="B45" s="17">
        <v>24262.02</v>
      </c>
      <c r="C45" s="17"/>
      <c r="D45" s="17"/>
      <c r="E45" s="17">
        <v>17600.78</v>
      </c>
      <c r="F45" s="17">
        <f t="shared" si="2"/>
        <v>72.54457790406569</v>
      </c>
      <c r="G45" s="18" t="e">
        <f t="shared" si="1"/>
        <v>#DIV/0!</v>
      </c>
    </row>
    <row r="46" spans="1:7" x14ac:dyDescent="0.2">
      <c r="A46" s="9" t="s">
        <v>33</v>
      </c>
      <c r="B46" s="17">
        <v>24262.02</v>
      </c>
      <c r="C46" s="17"/>
      <c r="D46" s="17"/>
      <c r="E46" s="17">
        <v>17600.78</v>
      </c>
      <c r="F46" s="17">
        <f t="shared" si="2"/>
        <v>72.54457790406569</v>
      </c>
      <c r="G46" s="18" t="e">
        <f t="shared" si="1"/>
        <v>#DIV/0!</v>
      </c>
    </row>
    <row r="47" spans="1:7" x14ac:dyDescent="0.2">
      <c r="A47" s="9" t="s">
        <v>34</v>
      </c>
      <c r="B47" s="17">
        <v>73095.42</v>
      </c>
      <c r="C47" s="17"/>
      <c r="D47" s="17"/>
      <c r="E47" s="17">
        <v>84508.87</v>
      </c>
      <c r="F47" s="17">
        <f t="shared" si="2"/>
        <v>115.61445299855997</v>
      </c>
      <c r="G47" s="18" t="e">
        <f t="shared" si="1"/>
        <v>#DIV/0!</v>
      </c>
    </row>
    <row r="48" spans="1:7" ht="22.5" x14ac:dyDescent="0.2">
      <c r="A48" s="9" t="s">
        <v>35</v>
      </c>
      <c r="B48" s="17">
        <v>73069.600000000006</v>
      </c>
      <c r="C48" s="17"/>
      <c r="D48" s="17"/>
      <c r="E48" s="17">
        <v>84508.87</v>
      </c>
      <c r="F48" s="17">
        <f t="shared" si="2"/>
        <v>115.655306721263</v>
      </c>
      <c r="G48" s="18" t="e">
        <f t="shared" si="1"/>
        <v>#DIV/0!</v>
      </c>
    </row>
    <row r="49" spans="1:7" ht="22.5" x14ac:dyDescent="0.2">
      <c r="A49" s="9" t="s">
        <v>36</v>
      </c>
      <c r="B49" s="17">
        <v>25.82</v>
      </c>
      <c r="C49" s="17"/>
      <c r="D49" s="17"/>
      <c r="E49" s="17">
        <v>0</v>
      </c>
      <c r="F49" s="17">
        <f t="shared" si="2"/>
        <v>0</v>
      </c>
      <c r="G49" s="18" t="e">
        <f t="shared" si="1"/>
        <v>#DIV/0!</v>
      </c>
    </row>
    <row r="50" spans="1:7" s="15" customFormat="1" x14ac:dyDescent="0.2">
      <c r="A50" s="9" t="s">
        <v>37</v>
      </c>
      <c r="B50" s="17">
        <v>110558.31</v>
      </c>
      <c r="C50" s="17">
        <v>147918.81</v>
      </c>
      <c r="D50" s="17">
        <v>0</v>
      </c>
      <c r="E50" s="17">
        <v>131826.94</v>
      </c>
      <c r="F50" s="17">
        <f t="shared" si="2"/>
        <v>119.23747749038493</v>
      </c>
      <c r="G50" s="18">
        <f t="shared" si="1"/>
        <v>89.121146931887836</v>
      </c>
    </row>
    <row r="51" spans="1:7" x14ac:dyDescent="0.2">
      <c r="A51" s="9" t="s">
        <v>38</v>
      </c>
      <c r="B51" s="17">
        <v>36335.32</v>
      </c>
      <c r="C51" s="17"/>
      <c r="D51" s="17"/>
      <c r="E51" s="17">
        <v>39675.17</v>
      </c>
      <c r="F51" s="17">
        <f t="shared" si="2"/>
        <v>109.19174511191865</v>
      </c>
      <c r="G51" s="18" t="e">
        <f t="shared" si="1"/>
        <v>#DIV/0!</v>
      </c>
    </row>
    <row r="52" spans="1:7" x14ac:dyDescent="0.2">
      <c r="A52" s="9" t="s">
        <v>39</v>
      </c>
      <c r="B52" s="17">
        <v>2184.6999999999998</v>
      </c>
      <c r="C52" s="21"/>
      <c r="D52" s="21"/>
      <c r="E52" s="17">
        <v>1102.67</v>
      </c>
      <c r="F52" s="17">
        <f t="shared" si="2"/>
        <v>50.472376069940964</v>
      </c>
      <c r="G52" s="18" t="e">
        <f t="shared" si="1"/>
        <v>#DIV/0!</v>
      </c>
    </row>
    <row r="53" spans="1:7" ht="22.5" x14ac:dyDescent="0.2">
      <c r="A53" s="9" t="s">
        <v>40</v>
      </c>
      <c r="B53" s="17">
        <v>34004.620000000003</v>
      </c>
      <c r="C53" s="21"/>
      <c r="D53" s="21"/>
      <c r="E53" s="17">
        <v>38467.5</v>
      </c>
      <c r="F53" s="17">
        <f t="shared" si="2"/>
        <v>113.12433428163584</v>
      </c>
      <c r="G53" s="18" t="e">
        <f t="shared" si="1"/>
        <v>#DIV/0!</v>
      </c>
    </row>
    <row r="54" spans="1:7" ht="22.5" x14ac:dyDescent="0.2">
      <c r="A54" s="9" t="s">
        <v>41</v>
      </c>
      <c r="B54" s="17">
        <v>146</v>
      </c>
      <c r="C54" s="21"/>
      <c r="D54" s="21"/>
      <c r="E54" s="17">
        <v>105</v>
      </c>
      <c r="F54" s="17">
        <f t="shared" si="2"/>
        <v>71.917808219178085</v>
      </c>
      <c r="G54" s="18" t="e">
        <f t="shared" si="1"/>
        <v>#DIV/0!</v>
      </c>
    </row>
    <row r="55" spans="1:7" ht="22.5" x14ac:dyDescent="0.2">
      <c r="A55" s="9" t="s">
        <v>106</v>
      </c>
      <c r="B55" s="17">
        <v>0</v>
      </c>
      <c r="C55" s="21"/>
      <c r="D55" s="21"/>
      <c r="E55" s="17">
        <v>0</v>
      </c>
      <c r="F55" s="17" t="e">
        <f t="shared" si="2"/>
        <v>#DIV/0!</v>
      </c>
      <c r="G55" s="18" t="e">
        <f t="shared" si="1"/>
        <v>#DIV/0!</v>
      </c>
    </row>
    <row r="56" spans="1:7" x14ac:dyDescent="0.2">
      <c r="A56" s="9" t="s">
        <v>42</v>
      </c>
      <c r="B56" s="17">
        <v>33070.61</v>
      </c>
      <c r="C56" s="17"/>
      <c r="D56" s="17"/>
      <c r="E56" s="17">
        <v>31257.95</v>
      </c>
      <c r="F56" s="17">
        <f t="shared" si="2"/>
        <v>94.518818975519352</v>
      </c>
      <c r="G56" s="18" t="e">
        <f t="shared" si="1"/>
        <v>#DIV/0!</v>
      </c>
    </row>
    <row r="57" spans="1:7" ht="22.5" x14ac:dyDescent="0.2">
      <c r="A57" s="9" t="s">
        <v>43</v>
      </c>
      <c r="B57" s="17">
        <v>3406.15</v>
      </c>
      <c r="C57" s="21"/>
      <c r="D57" s="21"/>
      <c r="E57" s="17">
        <v>2759.32</v>
      </c>
      <c r="F57" s="17">
        <f t="shared" si="2"/>
        <v>81.009937906433947</v>
      </c>
      <c r="G57" s="18" t="e">
        <f t="shared" si="1"/>
        <v>#DIV/0!</v>
      </c>
    </row>
    <row r="58" spans="1:7" x14ac:dyDescent="0.2">
      <c r="A58" s="9" t="s">
        <v>44</v>
      </c>
      <c r="B58" s="17">
        <v>20296.400000000001</v>
      </c>
      <c r="C58" s="21"/>
      <c r="D58" s="21"/>
      <c r="E58" s="17">
        <v>19129.71</v>
      </c>
      <c r="F58" s="17">
        <f t="shared" si="2"/>
        <v>94.251739224690084</v>
      </c>
      <c r="G58" s="18" t="e">
        <f t="shared" si="1"/>
        <v>#DIV/0!</v>
      </c>
    </row>
    <row r="59" spans="1:7" x14ac:dyDescent="0.2">
      <c r="A59" s="9" t="s">
        <v>45</v>
      </c>
      <c r="B59" s="17">
        <v>6451.63</v>
      </c>
      <c r="C59" s="21"/>
      <c r="D59" s="21"/>
      <c r="E59" s="17">
        <v>6612.04</v>
      </c>
      <c r="F59" s="17">
        <f t="shared" si="2"/>
        <v>102.48634841117669</v>
      </c>
      <c r="G59" s="18" t="e">
        <f t="shared" si="1"/>
        <v>#DIV/0!</v>
      </c>
    </row>
    <row r="60" spans="1:7" ht="22.5" x14ac:dyDescent="0.2">
      <c r="A60" s="9" t="s">
        <v>46</v>
      </c>
      <c r="B60" s="17">
        <v>1759.53</v>
      </c>
      <c r="C60" s="21"/>
      <c r="D60" s="21"/>
      <c r="E60" s="17">
        <v>396</v>
      </c>
      <c r="F60" s="17">
        <f t="shared" si="2"/>
        <v>22.506010127704556</v>
      </c>
      <c r="G60" s="18" t="e">
        <f t="shared" si="1"/>
        <v>#DIV/0!</v>
      </c>
    </row>
    <row r="61" spans="1:7" x14ac:dyDescent="0.2">
      <c r="A61" s="9" t="s">
        <v>47</v>
      </c>
      <c r="B61" s="17">
        <v>1041.9000000000001</v>
      </c>
      <c r="C61" s="21"/>
      <c r="D61" s="21"/>
      <c r="E61" s="17">
        <v>2236</v>
      </c>
      <c r="F61" s="17">
        <f t="shared" si="2"/>
        <v>214.60792782416735</v>
      </c>
      <c r="G61" s="18" t="e">
        <f t="shared" si="1"/>
        <v>#DIV/0!</v>
      </c>
    </row>
    <row r="62" spans="1:7" ht="22.5" x14ac:dyDescent="0.2">
      <c r="A62" s="9" t="s">
        <v>48</v>
      </c>
      <c r="B62" s="17">
        <v>115</v>
      </c>
      <c r="C62" s="21"/>
      <c r="D62" s="21"/>
      <c r="E62" s="17">
        <v>124.88</v>
      </c>
      <c r="F62" s="17">
        <f t="shared" si="2"/>
        <v>108.5913043478261</v>
      </c>
      <c r="G62" s="18" t="e">
        <f t="shared" si="1"/>
        <v>#DIV/0!</v>
      </c>
    </row>
    <row r="63" spans="1:7" x14ac:dyDescent="0.2">
      <c r="A63" s="9" t="s">
        <v>49</v>
      </c>
      <c r="B63" s="17">
        <v>35598.61</v>
      </c>
      <c r="C63" s="17"/>
      <c r="D63" s="17"/>
      <c r="E63" s="17">
        <v>56042.69</v>
      </c>
      <c r="F63" s="17">
        <f t="shared" si="2"/>
        <v>157.42943334023437</v>
      </c>
      <c r="G63" s="18" t="e">
        <f t="shared" si="1"/>
        <v>#DIV/0!</v>
      </c>
    </row>
    <row r="64" spans="1:7" ht="22.5" x14ac:dyDescent="0.2">
      <c r="A64" s="9" t="s">
        <v>50</v>
      </c>
      <c r="B64" s="17">
        <v>24730.25</v>
      </c>
      <c r="C64" s="21"/>
      <c r="D64" s="21"/>
      <c r="E64" s="17">
        <v>26339.09</v>
      </c>
      <c r="F64" s="17">
        <f t="shared" si="2"/>
        <v>106.50555493777863</v>
      </c>
      <c r="G64" s="18" t="e">
        <f t="shared" si="1"/>
        <v>#DIV/0!</v>
      </c>
    </row>
    <row r="65" spans="1:7" ht="22.5" x14ac:dyDescent="0.2">
      <c r="A65" s="9" t="s">
        <v>51</v>
      </c>
      <c r="B65" s="17">
        <v>1559.97</v>
      </c>
      <c r="C65" s="21"/>
      <c r="D65" s="21"/>
      <c r="E65" s="17">
        <v>17475.54</v>
      </c>
      <c r="F65" s="17">
        <f t="shared" si="2"/>
        <v>1120.2484663166599</v>
      </c>
      <c r="G65" s="18" t="e">
        <f t="shared" si="1"/>
        <v>#DIV/0!</v>
      </c>
    </row>
    <row r="66" spans="1:7" x14ac:dyDescent="0.2">
      <c r="A66" s="9" t="s">
        <v>52</v>
      </c>
      <c r="B66" s="17">
        <v>66.25</v>
      </c>
      <c r="C66" s="21"/>
      <c r="D66" s="21"/>
      <c r="E66" s="17">
        <v>710</v>
      </c>
      <c r="F66" s="17">
        <f t="shared" si="2"/>
        <v>1071.6981132075471</v>
      </c>
      <c r="G66" s="18" t="e">
        <f t="shared" si="1"/>
        <v>#DIV/0!</v>
      </c>
    </row>
    <row r="67" spans="1:7" x14ac:dyDescent="0.2">
      <c r="A67" s="9" t="s">
        <v>53</v>
      </c>
      <c r="B67" s="17">
        <v>1495.14</v>
      </c>
      <c r="C67" s="21"/>
      <c r="D67" s="21"/>
      <c r="E67" s="17">
        <v>1523.13</v>
      </c>
      <c r="F67" s="17">
        <f t="shared" si="2"/>
        <v>101.87206549219472</v>
      </c>
      <c r="G67" s="18" t="e">
        <f t="shared" si="1"/>
        <v>#DIV/0!</v>
      </c>
    </row>
    <row r="68" spans="1:7" x14ac:dyDescent="0.2">
      <c r="A68" s="9" t="s">
        <v>175</v>
      </c>
      <c r="B68" s="17">
        <v>0</v>
      </c>
      <c r="C68" s="21"/>
      <c r="D68" s="21"/>
      <c r="E68" s="17">
        <v>0</v>
      </c>
      <c r="F68" s="17" t="e">
        <f t="shared" si="2"/>
        <v>#DIV/0!</v>
      </c>
      <c r="G68" s="18" t="e">
        <f t="shared" si="1"/>
        <v>#DIV/0!</v>
      </c>
    </row>
    <row r="69" spans="1:7" ht="22.5" x14ac:dyDescent="0.2">
      <c r="A69" s="9" t="s">
        <v>54</v>
      </c>
      <c r="B69" s="17">
        <v>1797.08</v>
      </c>
      <c r="C69" s="21"/>
      <c r="D69" s="21"/>
      <c r="E69" s="17">
        <v>1880.03</v>
      </c>
      <c r="F69" s="17">
        <f t="shared" si="2"/>
        <v>104.61582122109199</v>
      </c>
      <c r="G69" s="18" t="e">
        <f t="shared" ref="G69:G106" si="3">E69/C69*100</f>
        <v>#DIV/0!</v>
      </c>
    </row>
    <row r="70" spans="1:7" x14ac:dyDescent="0.2">
      <c r="A70" s="9" t="s">
        <v>55</v>
      </c>
      <c r="B70" s="17">
        <v>2042.55</v>
      </c>
      <c r="C70" s="21"/>
      <c r="D70" s="21"/>
      <c r="E70" s="17">
        <v>45</v>
      </c>
      <c r="F70" s="17">
        <f t="shared" si="2"/>
        <v>2.2031284423881914</v>
      </c>
      <c r="G70" s="18" t="e">
        <f t="shared" si="3"/>
        <v>#DIV/0!</v>
      </c>
    </row>
    <row r="71" spans="1:7" x14ac:dyDescent="0.2">
      <c r="A71" s="9" t="s">
        <v>56</v>
      </c>
      <c r="B71" s="17">
        <v>3717.37</v>
      </c>
      <c r="C71" s="21"/>
      <c r="D71" s="21"/>
      <c r="E71" s="17">
        <v>3466.65</v>
      </c>
      <c r="F71" s="17">
        <f t="shared" ref="F71:F102" si="4">E71/B71*100</f>
        <v>93.255446727121608</v>
      </c>
      <c r="G71" s="18" t="e">
        <f t="shared" si="3"/>
        <v>#DIV/0!</v>
      </c>
    </row>
    <row r="72" spans="1:7" x14ac:dyDescent="0.2">
      <c r="A72" s="9" t="s">
        <v>57</v>
      </c>
      <c r="B72" s="17">
        <v>190</v>
      </c>
      <c r="C72" s="21"/>
      <c r="D72" s="21"/>
      <c r="E72" s="17">
        <v>4603.25</v>
      </c>
      <c r="F72" s="17">
        <f t="shared" si="4"/>
        <v>2422.7631578947367</v>
      </c>
      <c r="G72" s="18" t="e">
        <f t="shared" si="3"/>
        <v>#DIV/0!</v>
      </c>
    </row>
    <row r="73" spans="1:7" ht="22.5" x14ac:dyDescent="0.2">
      <c r="A73" s="9" t="s">
        <v>58</v>
      </c>
      <c r="B73" s="17">
        <v>0</v>
      </c>
      <c r="C73" s="17"/>
      <c r="D73" s="17"/>
      <c r="E73" s="17">
        <v>0</v>
      </c>
      <c r="F73" s="17" t="e">
        <f t="shared" si="4"/>
        <v>#DIV/0!</v>
      </c>
      <c r="G73" s="18" t="e">
        <f t="shared" si="3"/>
        <v>#DIV/0!</v>
      </c>
    </row>
    <row r="74" spans="1:7" ht="22.5" x14ac:dyDescent="0.2">
      <c r="A74" s="9" t="s">
        <v>59</v>
      </c>
      <c r="B74" s="17">
        <v>0</v>
      </c>
      <c r="C74" s="21"/>
      <c r="D74" s="21"/>
      <c r="E74" s="17">
        <v>0</v>
      </c>
      <c r="F74" s="17" t="e">
        <f t="shared" si="4"/>
        <v>#DIV/0!</v>
      </c>
      <c r="G74" s="18" t="e">
        <f t="shared" si="3"/>
        <v>#DIV/0!</v>
      </c>
    </row>
    <row r="75" spans="1:7" ht="22.5" x14ac:dyDescent="0.2">
      <c r="A75" s="9" t="s">
        <v>60</v>
      </c>
      <c r="B75" s="17">
        <v>5553.77</v>
      </c>
      <c r="C75" s="17"/>
      <c r="D75" s="17"/>
      <c r="E75" s="17">
        <v>4851.13</v>
      </c>
      <c r="F75" s="17">
        <f t="shared" si="4"/>
        <v>87.348413780188949</v>
      </c>
      <c r="G75" s="18" t="e">
        <f t="shared" si="3"/>
        <v>#DIV/0!</v>
      </c>
    </row>
    <row r="76" spans="1:7" ht="22.5" x14ac:dyDescent="0.2">
      <c r="A76" s="9" t="s">
        <v>107</v>
      </c>
      <c r="B76" s="17">
        <v>0</v>
      </c>
      <c r="C76" s="17"/>
      <c r="D76" s="17"/>
      <c r="E76" s="17">
        <v>0</v>
      </c>
      <c r="F76" s="17" t="e">
        <f t="shared" si="4"/>
        <v>#DIV/0!</v>
      </c>
      <c r="G76" s="18" t="e">
        <f t="shared" si="3"/>
        <v>#DIV/0!</v>
      </c>
    </row>
    <row r="77" spans="1:7" x14ac:dyDescent="0.2">
      <c r="A77" s="9" t="s">
        <v>61</v>
      </c>
      <c r="B77" s="17">
        <v>0</v>
      </c>
      <c r="C77" s="21"/>
      <c r="D77" s="21"/>
      <c r="E77" s="17">
        <v>0</v>
      </c>
      <c r="F77" s="17" t="e">
        <f t="shared" si="4"/>
        <v>#DIV/0!</v>
      </c>
      <c r="G77" s="18" t="e">
        <f t="shared" si="3"/>
        <v>#DIV/0!</v>
      </c>
    </row>
    <row r="78" spans="1:7" x14ac:dyDescent="0.2">
      <c r="A78" s="9" t="s">
        <v>103</v>
      </c>
      <c r="B78" s="17">
        <v>14.38</v>
      </c>
      <c r="C78" s="21"/>
      <c r="D78" s="21"/>
      <c r="E78" s="17">
        <v>279.16000000000003</v>
      </c>
      <c r="F78" s="17">
        <f t="shared" si="4"/>
        <v>1941.307371349096</v>
      </c>
      <c r="G78" s="18" t="e">
        <f t="shared" si="3"/>
        <v>#DIV/0!</v>
      </c>
    </row>
    <row r="79" spans="1:7" x14ac:dyDescent="0.2">
      <c r="A79" s="9" t="s">
        <v>108</v>
      </c>
      <c r="B79" s="17">
        <v>584.09</v>
      </c>
      <c r="C79" s="21"/>
      <c r="D79" s="21"/>
      <c r="E79" s="17">
        <v>601</v>
      </c>
      <c r="F79" s="17">
        <f t="shared" si="4"/>
        <v>102.89510178225957</v>
      </c>
      <c r="G79" s="18" t="e">
        <f t="shared" si="3"/>
        <v>#DIV/0!</v>
      </c>
    </row>
    <row r="80" spans="1:7" x14ac:dyDescent="0.2">
      <c r="A80" s="9" t="s">
        <v>62</v>
      </c>
      <c r="B80" s="17">
        <v>2408.79</v>
      </c>
      <c r="C80" s="21"/>
      <c r="D80" s="21"/>
      <c r="E80" s="17">
        <v>2931.19</v>
      </c>
      <c r="F80" s="17">
        <f t="shared" si="4"/>
        <v>121.68723716056611</v>
      </c>
      <c r="G80" s="18" t="e">
        <f t="shared" si="3"/>
        <v>#DIV/0!</v>
      </c>
    </row>
    <row r="81" spans="1:7" x14ac:dyDescent="0.2">
      <c r="A81" s="9" t="s">
        <v>63</v>
      </c>
      <c r="B81" s="17">
        <v>1538.66</v>
      </c>
      <c r="C81" s="21"/>
      <c r="D81" s="21"/>
      <c r="E81" s="17">
        <v>0</v>
      </c>
      <c r="F81" s="17">
        <f t="shared" si="4"/>
        <v>0</v>
      </c>
      <c r="G81" s="18" t="e">
        <f t="shared" si="3"/>
        <v>#DIV/0!</v>
      </c>
    </row>
    <row r="82" spans="1:7" ht="22.5" x14ac:dyDescent="0.2">
      <c r="A82" s="9" t="s">
        <v>64</v>
      </c>
      <c r="B82" s="17">
        <v>1007.85</v>
      </c>
      <c r="C82" s="21"/>
      <c r="D82" s="21"/>
      <c r="E82" s="17">
        <v>1039.78</v>
      </c>
      <c r="F82" s="17">
        <f t="shared" si="4"/>
        <v>103.16813017810189</v>
      </c>
      <c r="G82" s="18" t="e">
        <f t="shared" si="3"/>
        <v>#DIV/0!</v>
      </c>
    </row>
    <row r="83" spans="1:7" s="15" customFormat="1" x14ac:dyDescent="0.2">
      <c r="A83" s="9" t="s">
        <v>65</v>
      </c>
      <c r="B83" s="17">
        <v>1639.78</v>
      </c>
      <c r="C83" s="17">
        <v>435</v>
      </c>
      <c r="D83" s="17">
        <v>0</v>
      </c>
      <c r="E83" s="17">
        <v>447.65</v>
      </c>
      <c r="F83" s="17">
        <f t="shared" si="4"/>
        <v>27.299393821122347</v>
      </c>
      <c r="G83" s="18">
        <f t="shared" si="3"/>
        <v>102.90804597701148</v>
      </c>
    </row>
    <row r="84" spans="1:7" x14ac:dyDescent="0.2">
      <c r="A84" s="9" t="s">
        <v>66</v>
      </c>
      <c r="B84" s="17">
        <v>1639.78</v>
      </c>
      <c r="C84" s="17"/>
      <c r="D84" s="17"/>
      <c r="E84" s="17">
        <v>447.65</v>
      </c>
      <c r="F84" s="17">
        <f t="shared" si="4"/>
        <v>27.299393821122347</v>
      </c>
      <c r="G84" s="18" t="e">
        <f t="shared" si="3"/>
        <v>#DIV/0!</v>
      </c>
    </row>
    <row r="85" spans="1:7" ht="22.5" x14ac:dyDescent="0.2">
      <c r="A85" s="9" t="s">
        <v>67</v>
      </c>
      <c r="B85" s="17">
        <v>586.72</v>
      </c>
      <c r="C85" s="21"/>
      <c r="D85" s="21"/>
      <c r="E85" s="17">
        <v>447.65</v>
      </c>
      <c r="F85" s="17">
        <f t="shared" si="4"/>
        <v>76.297041178074707</v>
      </c>
      <c r="G85" s="18" t="e">
        <f t="shared" si="3"/>
        <v>#DIV/0!</v>
      </c>
    </row>
    <row r="86" spans="1:7" x14ac:dyDescent="0.2">
      <c r="A86" s="9" t="s">
        <v>109</v>
      </c>
      <c r="B86" s="17">
        <v>1039.78</v>
      </c>
      <c r="C86" s="21"/>
      <c r="D86" s="21"/>
      <c r="E86" s="17">
        <v>0</v>
      </c>
      <c r="F86" s="17">
        <f t="shared" si="4"/>
        <v>0</v>
      </c>
      <c r="G86" s="18" t="e">
        <f t="shared" si="3"/>
        <v>#DIV/0!</v>
      </c>
    </row>
    <row r="87" spans="1:7" s="15" customFormat="1" ht="22.5" x14ac:dyDescent="0.2">
      <c r="A87" s="9" t="s">
        <v>68</v>
      </c>
      <c r="B87" s="17">
        <v>12850.54</v>
      </c>
      <c r="C87" s="17">
        <v>12557.05</v>
      </c>
      <c r="D87" s="17">
        <v>0</v>
      </c>
      <c r="E87" s="17">
        <v>12557.05</v>
      </c>
      <c r="F87" s="17">
        <f t="shared" si="4"/>
        <v>97.71612710438626</v>
      </c>
      <c r="G87" s="18">
        <f t="shared" si="3"/>
        <v>100</v>
      </c>
    </row>
    <row r="88" spans="1:7" ht="22.5" x14ac:dyDescent="0.2">
      <c r="A88" s="9" t="s">
        <v>69</v>
      </c>
      <c r="B88" s="17">
        <v>12850.54</v>
      </c>
      <c r="C88" s="17"/>
      <c r="D88" s="17"/>
      <c r="E88" s="17">
        <v>12557.05</v>
      </c>
      <c r="F88" s="17">
        <f t="shared" si="4"/>
        <v>97.71612710438626</v>
      </c>
      <c r="G88" s="18" t="e">
        <f t="shared" si="3"/>
        <v>#DIV/0!</v>
      </c>
    </row>
    <row r="89" spans="1:7" ht="22.5" x14ac:dyDescent="0.2">
      <c r="A89" s="9" t="s">
        <v>110</v>
      </c>
      <c r="B89" s="17">
        <v>0</v>
      </c>
      <c r="C89" s="17"/>
      <c r="D89" s="17"/>
      <c r="E89" s="17">
        <v>0</v>
      </c>
      <c r="F89" s="17" t="e">
        <f t="shared" si="4"/>
        <v>#DIV/0!</v>
      </c>
      <c r="G89" s="18" t="e">
        <f t="shared" si="3"/>
        <v>#DIV/0!</v>
      </c>
    </row>
    <row r="90" spans="1:7" ht="22.5" x14ac:dyDescent="0.2">
      <c r="A90" s="9" t="s">
        <v>70</v>
      </c>
      <c r="B90" s="17">
        <v>12850.54</v>
      </c>
      <c r="C90" s="17"/>
      <c r="D90" s="17"/>
      <c r="E90" s="17">
        <v>12557.05</v>
      </c>
      <c r="F90" s="17">
        <f t="shared" si="4"/>
        <v>97.71612710438626</v>
      </c>
      <c r="G90" s="18" t="e">
        <f t="shared" si="3"/>
        <v>#DIV/0!</v>
      </c>
    </row>
    <row r="91" spans="1:7" s="15" customFormat="1" x14ac:dyDescent="0.2">
      <c r="A91" s="9" t="s">
        <v>98</v>
      </c>
      <c r="B91" s="17">
        <v>342.03</v>
      </c>
      <c r="C91" s="17">
        <v>164.53</v>
      </c>
      <c r="D91" s="17">
        <v>0</v>
      </c>
      <c r="E91" s="17">
        <v>164.53</v>
      </c>
      <c r="F91" s="17">
        <f t="shared" si="4"/>
        <v>48.10396748823203</v>
      </c>
      <c r="G91" s="18">
        <f t="shared" si="3"/>
        <v>100</v>
      </c>
    </row>
    <row r="92" spans="1:7" x14ac:dyDescent="0.2">
      <c r="A92" s="9" t="s">
        <v>99</v>
      </c>
      <c r="B92" s="17">
        <v>342.03</v>
      </c>
      <c r="C92" s="17"/>
      <c r="D92" s="17"/>
      <c r="E92" s="17">
        <v>164.53</v>
      </c>
      <c r="F92" s="17">
        <f t="shared" si="4"/>
        <v>48.10396748823203</v>
      </c>
      <c r="G92" s="18" t="e">
        <f t="shared" si="3"/>
        <v>#DIV/0!</v>
      </c>
    </row>
    <row r="93" spans="1:7" x14ac:dyDescent="0.2">
      <c r="A93" s="9" t="s">
        <v>129</v>
      </c>
      <c r="B93" s="17">
        <v>154</v>
      </c>
      <c r="C93" s="17"/>
      <c r="D93" s="17"/>
      <c r="E93" s="17">
        <v>0</v>
      </c>
      <c r="F93" s="17">
        <f t="shared" si="4"/>
        <v>0</v>
      </c>
      <c r="G93" s="18" t="e">
        <f t="shared" si="3"/>
        <v>#DIV/0!</v>
      </c>
    </row>
    <row r="94" spans="1:7" x14ac:dyDescent="0.2">
      <c r="A94" s="9" t="s">
        <v>128</v>
      </c>
      <c r="B94" s="17">
        <v>188.03</v>
      </c>
      <c r="C94" s="17"/>
      <c r="D94" s="17"/>
      <c r="E94" s="17">
        <v>164.53</v>
      </c>
      <c r="F94" s="17">
        <f t="shared" si="4"/>
        <v>87.501994362601707</v>
      </c>
      <c r="G94" s="18" t="e">
        <f t="shared" si="3"/>
        <v>#DIV/0!</v>
      </c>
    </row>
    <row r="95" spans="1:7" s="14" customFormat="1" ht="22.5" x14ac:dyDescent="0.2">
      <c r="A95" s="13" t="s">
        <v>71</v>
      </c>
      <c r="B95" s="18">
        <v>5703.38</v>
      </c>
      <c r="C95" s="18">
        <f>SUM(C96,C103)</f>
        <v>44690.020000000004</v>
      </c>
      <c r="D95" s="18">
        <v>0</v>
      </c>
      <c r="E95" s="18">
        <v>43504.05</v>
      </c>
      <c r="F95" s="18">
        <f t="shared" si="4"/>
        <v>762.77663420638294</v>
      </c>
      <c r="G95" s="18">
        <f t="shared" si="3"/>
        <v>97.346230769196339</v>
      </c>
    </row>
    <row r="96" spans="1:7" s="16" customFormat="1" ht="22.5" x14ac:dyDescent="0.2">
      <c r="A96" s="9" t="s">
        <v>72</v>
      </c>
      <c r="B96" s="17">
        <v>828.38</v>
      </c>
      <c r="C96" s="17">
        <v>4580.0200000000004</v>
      </c>
      <c r="D96" s="17">
        <v>0</v>
      </c>
      <c r="E96" s="17">
        <v>4722.8</v>
      </c>
      <c r="F96" s="17">
        <f t="shared" si="4"/>
        <v>570.12482194162101</v>
      </c>
      <c r="G96" s="18">
        <f t="shared" si="3"/>
        <v>103.11745363557363</v>
      </c>
    </row>
    <row r="97" spans="1:7" x14ac:dyDescent="0.2">
      <c r="A97" s="9" t="s">
        <v>73</v>
      </c>
      <c r="B97" s="17">
        <v>0</v>
      </c>
      <c r="C97" s="17"/>
      <c r="D97" s="17">
        <v>0</v>
      </c>
      <c r="E97" s="17">
        <v>2741.5</v>
      </c>
      <c r="F97" s="17" t="e">
        <f t="shared" si="4"/>
        <v>#DIV/0!</v>
      </c>
      <c r="G97" s="18" t="e">
        <f t="shared" si="3"/>
        <v>#DIV/0!</v>
      </c>
    </row>
    <row r="98" spans="1:7" x14ac:dyDescent="0.2">
      <c r="A98" s="9" t="s">
        <v>74</v>
      </c>
      <c r="B98" s="17">
        <v>0</v>
      </c>
      <c r="C98" s="21"/>
      <c r="D98" s="21"/>
      <c r="E98" s="17">
        <v>2741.5</v>
      </c>
      <c r="F98" s="17" t="e">
        <f t="shared" si="4"/>
        <v>#DIV/0!</v>
      </c>
      <c r="G98" s="18" t="e">
        <f t="shared" si="3"/>
        <v>#DIV/0!</v>
      </c>
    </row>
    <row r="99" spans="1:7" x14ac:dyDescent="0.2">
      <c r="A99" s="9" t="s">
        <v>75</v>
      </c>
      <c r="B99" s="17">
        <v>0</v>
      </c>
      <c r="C99" s="21"/>
      <c r="D99" s="21"/>
      <c r="E99" s="17">
        <v>0</v>
      </c>
      <c r="F99" s="17" t="e">
        <f t="shared" si="4"/>
        <v>#DIV/0!</v>
      </c>
      <c r="G99" s="18" t="e">
        <f t="shared" si="3"/>
        <v>#DIV/0!</v>
      </c>
    </row>
    <row r="100" spans="1:7" ht="22.5" x14ac:dyDescent="0.2">
      <c r="A100" s="9" t="s">
        <v>76</v>
      </c>
      <c r="B100" s="17">
        <v>0</v>
      </c>
      <c r="C100" s="21"/>
      <c r="D100" s="21"/>
      <c r="E100" s="17">
        <v>0</v>
      </c>
      <c r="F100" s="17" t="e">
        <f t="shared" si="4"/>
        <v>#DIV/0!</v>
      </c>
      <c r="G100" s="18" t="e">
        <f t="shared" si="3"/>
        <v>#DIV/0!</v>
      </c>
    </row>
    <row r="101" spans="1:7" ht="22.5" x14ac:dyDescent="0.2">
      <c r="A101" s="9" t="s">
        <v>77</v>
      </c>
      <c r="B101" s="17">
        <v>828.38</v>
      </c>
      <c r="C101" s="17"/>
      <c r="D101" s="17"/>
      <c r="E101" s="17">
        <v>1981.3</v>
      </c>
      <c r="F101" s="17">
        <f t="shared" si="4"/>
        <v>239.17767208286054</v>
      </c>
      <c r="G101" s="18" t="e">
        <f t="shared" si="3"/>
        <v>#DIV/0!</v>
      </c>
    </row>
    <row r="102" spans="1:7" x14ac:dyDescent="0.2">
      <c r="A102" s="9" t="s">
        <v>78</v>
      </c>
      <c r="B102" s="17">
        <v>828.38</v>
      </c>
      <c r="C102" s="21"/>
      <c r="D102" s="21"/>
      <c r="E102" s="17">
        <v>1981.3</v>
      </c>
      <c r="F102" s="17">
        <f t="shared" si="4"/>
        <v>239.17767208286054</v>
      </c>
      <c r="G102" s="18" t="e">
        <f t="shared" si="3"/>
        <v>#DIV/0!</v>
      </c>
    </row>
    <row r="103" spans="1:7" s="14" customFormat="1" ht="16.5" customHeight="1" x14ac:dyDescent="0.2">
      <c r="A103" s="34" t="s">
        <v>100</v>
      </c>
      <c r="B103" s="17">
        <v>4875</v>
      </c>
      <c r="C103" s="17">
        <v>40110</v>
      </c>
      <c r="D103" s="21"/>
      <c r="E103" s="17">
        <v>38781.25</v>
      </c>
      <c r="F103" s="17">
        <f t="shared" ref="F103:F106" si="5">E103/B103*100</f>
        <v>795.51282051282055</v>
      </c>
      <c r="G103" s="18">
        <f t="shared" si="3"/>
        <v>96.687235103465468</v>
      </c>
    </row>
    <row r="104" spans="1:7" ht="22.5" x14ac:dyDescent="0.2">
      <c r="A104" s="9" t="s">
        <v>101</v>
      </c>
      <c r="B104" s="17">
        <v>4875</v>
      </c>
      <c r="C104" s="22"/>
      <c r="D104" s="22"/>
      <c r="E104" s="17">
        <v>38781.25</v>
      </c>
      <c r="F104" s="17">
        <f t="shared" si="5"/>
        <v>795.51282051282055</v>
      </c>
      <c r="G104" s="18" t="e">
        <f t="shared" si="3"/>
        <v>#DIV/0!</v>
      </c>
    </row>
    <row r="105" spans="1:7" ht="22.5" x14ac:dyDescent="0.2">
      <c r="A105" s="9" t="s">
        <v>102</v>
      </c>
      <c r="B105" s="17">
        <v>0</v>
      </c>
      <c r="C105" s="22"/>
      <c r="D105" s="22"/>
      <c r="E105" s="17">
        <v>0</v>
      </c>
      <c r="F105" s="17" t="e">
        <f t="shared" si="5"/>
        <v>#DIV/0!</v>
      </c>
      <c r="G105" s="18" t="e">
        <f t="shared" si="3"/>
        <v>#DIV/0!</v>
      </c>
    </row>
    <row r="106" spans="1:7" x14ac:dyDescent="0.2">
      <c r="A106" s="24" t="s">
        <v>79</v>
      </c>
      <c r="B106" s="19">
        <f>SUM(B95,B39)</f>
        <v>671609.74</v>
      </c>
      <c r="C106" s="19">
        <f>SUM(C95,C39)</f>
        <v>836495.37000000011</v>
      </c>
      <c r="D106" s="19">
        <v>0</v>
      </c>
      <c r="E106" s="19">
        <f>SUM(E95,E39)</f>
        <v>802784.72000000009</v>
      </c>
      <c r="F106" s="19">
        <f t="shared" si="5"/>
        <v>119.53142907069814</v>
      </c>
      <c r="G106" s="18">
        <f t="shared" si="3"/>
        <v>95.970013557875404</v>
      </c>
    </row>
    <row r="109" spans="1:7" x14ac:dyDescent="0.2">
      <c r="D109" s="10"/>
    </row>
    <row r="110" spans="1:7" x14ac:dyDescent="0.2">
      <c r="B110" s="10"/>
      <c r="C110" s="10"/>
      <c r="D110" s="10"/>
      <c r="E110" s="10"/>
    </row>
  </sheetData>
  <mergeCells count="1">
    <mergeCell ref="B1:G1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workbookViewId="0">
      <selection activeCell="F45" sqref="F45"/>
    </sheetView>
  </sheetViews>
  <sheetFormatPr defaultRowHeight="15" x14ac:dyDescent="0.25"/>
  <cols>
    <col min="1" max="1" width="24.5703125" customWidth="1"/>
    <col min="2" max="2" width="17.7109375" customWidth="1"/>
    <col min="3" max="3" width="18.28515625" customWidth="1"/>
    <col min="4" max="4" width="17" customWidth="1"/>
    <col min="5" max="5" width="14" customWidth="1"/>
    <col min="6" max="6" width="14.7109375" customWidth="1"/>
    <col min="7" max="7" width="15.28515625" customWidth="1"/>
  </cols>
  <sheetData>
    <row r="1" spans="1:6" ht="15.75" thickBot="1" x14ac:dyDescent="0.3"/>
    <row r="2" spans="1:6" ht="30.75" thickBot="1" x14ac:dyDescent="0.3">
      <c r="A2" s="28" t="s">
        <v>120</v>
      </c>
      <c r="B2" s="36" t="s">
        <v>209</v>
      </c>
      <c r="C2" s="38" t="s">
        <v>210</v>
      </c>
      <c r="D2" s="36" t="s">
        <v>211</v>
      </c>
      <c r="E2" s="29" t="s">
        <v>123</v>
      </c>
      <c r="F2" s="29" t="s">
        <v>124</v>
      </c>
    </row>
    <row r="3" spans="1:6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</row>
    <row r="4" spans="1:6" x14ac:dyDescent="0.25">
      <c r="A4" s="96" t="s">
        <v>114</v>
      </c>
      <c r="B4" s="97"/>
      <c r="C4" s="97"/>
      <c r="D4" s="97"/>
      <c r="E4" s="97"/>
      <c r="F4" s="98"/>
    </row>
    <row r="5" spans="1:6" x14ac:dyDescent="0.25">
      <c r="A5" s="25" t="s">
        <v>111</v>
      </c>
      <c r="B5" s="30">
        <v>7531.39</v>
      </c>
      <c r="C5" s="30">
        <v>22426.59</v>
      </c>
      <c r="D5" s="30">
        <v>20963.96</v>
      </c>
      <c r="E5" s="30">
        <f>D5/B5*100</f>
        <v>278.35446046480132</v>
      </c>
      <c r="F5" s="30">
        <f>D5/C5*100</f>
        <v>93.478143578671563</v>
      </c>
    </row>
    <row r="6" spans="1:6" x14ac:dyDescent="0.25">
      <c r="A6" s="25" t="s">
        <v>112</v>
      </c>
      <c r="B6" s="30">
        <v>7398.66</v>
      </c>
      <c r="C6" s="30">
        <v>22426.59</v>
      </c>
      <c r="D6" s="30">
        <v>21096.68</v>
      </c>
      <c r="E6" s="30">
        <f>D6/C6*100</f>
        <v>94.069941083330093</v>
      </c>
      <c r="F6" s="30">
        <f>D6/C6*100</f>
        <v>94.069941083330093</v>
      </c>
    </row>
    <row r="7" spans="1:6" x14ac:dyDescent="0.25">
      <c r="A7" s="25" t="s">
        <v>113</v>
      </c>
      <c r="B7" s="30">
        <f>B5-B6</f>
        <v>132.73000000000047</v>
      </c>
      <c r="C7" s="30">
        <f>C5-C6</f>
        <v>0</v>
      </c>
      <c r="D7" s="30">
        <f>D5-D6</f>
        <v>-132.72000000000116</v>
      </c>
      <c r="E7" s="30"/>
      <c r="F7" s="30"/>
    </row>
    <row r="8" spans="1:6" x14ac:dyDescent="0.25">
      <c r="A8" s="96" t="s">
        <v>176</v>
      </c>
      <c r="B8" s="97"/>
      <c r="C8" s="97"/>
      <c r="D8" s="97"/>
      <c r="E8" s="97"/>
      <c r="F8" s="98"/>
    </row>
    <row r="9" spans="1:6" x14ac:dyDescent="0.25">
      <c r="A9" s="25" t="s">
        <v>125</v>
      </c>
      <c r="B9" s="30">
        <v>0</v>
      </c>
      <c r="C9" s="30">
        <v>9125</v>
      </c>
      <c r="D9" s="30">
        <v>9125</v>
      </c>
      <c r="E9" s="30" t="e">
        <f>D9/B9*100</f>
        <v>#DIV/0!</v>
      </c>
      <c r="F9" s="30">
        <f>D9/C9*100</f>
        <v>100</v>
      </c>
    </row>
    <row r="10" spans="1:6" x14ac:dyDescent="0.25">
      <c r="A10" s="25" t="s">
        <v>112</v>
      </c>
      <c r="B10" s="30">
        <v>0</v>
      </c>
      <c r="C10" s="30">
        <v>9125</v>
      </c>
      <c r="D10" s="30">
        <v>9125</v>
      </c>
      <c r="E10" s="30" t="e">
        <f>D10/B10*100</f>
        <v>#DIV/0!</v>
      </c>
      <c r="F10" s="30">
        <f>D10/C10*100</f>
        <v>100</v>
      </c>
    </row>
    <row r="11" spans="1:6" x14ac:dyDescent="0.25">
      <c r="A11" s="25" t="s">
        <v>113</v>
      </c>
      <c r="B11" s="30">
        <f>B9-B10</f>
        <v>0</v>
      </c>
      <c r="C11" s="30">
        <f>C9-C10</f>
        <v>0</v>
      </c>
      <c r="D11" s="30">
        <f>D9-D10</f>
        <v>0</v>
      </c>
      <c r="E11" s="30"/>
      <c r="F11" s="30"/>
    </row>
    <row r="12" spans="1:6" x14ac:dyDescent="0.25">
      <c r="A12" s="99" t="s">
        <v>115</v>
      </c>
      <c r="B12" s="100"/>
      <c r="C12" s="100"/>
      <c r="D12" s="100"/>
      <c r="E12" s="100"/>
      <c r="F12" s="101"/>
    </row>
    <row r="13" spans="1:6" x14ac:dyDescent="0.25">
      <c r="A13" s="25" t="s">
        <v>111</v>
      </c>
      <c r="B13" s="30">
        <v>0.03</v>
      </c>
      <c r="C13" s="30">
        <v>1</v>
      </c>
      <c r="D13" s="30">
        <v>100.06</v>
      </c>
      <c r="E13" s="30">
        <f>D13/B13*100</f>
        <v>333533.33333333337</v>
      </c>
      <c r="F13" s="30">
        <f>D13/C13*100</f>
        <v>10006</v>
      </c>
    </row>
    <row r="14" spans="1:6" x14ac:dyDescent="0.25">
      <c r="A14" s="25" t="s">
        <v>112</v>
      </c>
      <c r="B14" s="30">
        <v>0</v>
      </c>
      <c r="C14" s="30">
        <v>1</v>
      </c>
      <c r="D14" s="30">
        <v>34.950000000000003</v>
      </c>
      <c r="E14" s="30" t="e">
        <f>D14/B14*100</f>
        <v>#DIV/0!</v>
      </c>
      <c r="F14" s="30">
        <f>D14/C14*100</f>
        <v>3495.0000000000005</v>
      </c>
    </row>
    <row r="15" spans="1:6" x14ac:dyDescent="0.25">
      <c r="A15" s="25" t="s">
        <v>113</v>
      </c>
      <c r="B15" s="30">
        <f>B13-B14</f>
        <v>0.03</v>
      </c>
      <c r="C15" s="30">
        <f>C13-C14</f>
        <v>0</v>
      </c>
      <c r="D15" s="30">
        <f>D13-D14</f>
        <v>65.11</v>
      </c>
      <c r="E15" s="30"/>
      <c r="F15" s="25"/>
    </row>
    <row r="16" spans="1:6" ht="12.6" customHeight="1" x14ac:dyDescent="0.25">
      <c r="A16" s="96" t="s">
        <v>116</v>
      </c>
      <c r="B16" s="97"/>
      <c r="C16" s="97"/>
      <c r="D16" s="97"/>
      <c r="E16" s="97"/>
      <c r="F16" s="98"/>
    </row>
    <row r="17" spans="1:6" x14ac:dyDescent="0.25">
      <c r="A17" s="25" t="s">
        <v>125</v>
      </c>
      <c r="B17" s="30">
        <v>225.43</v>
      </c>
      <c r="C17" s="30">
        <v>224.73</v>
      </c>
      <c r="D17" s="30">
        <v>224.73</v>
      </c>
      <c r="E17" s="30">
        <f>D17/B17*100</f>
        <v>99.68948232267222</v>
      </c>
      <c r="F17" s="30">
        <f>D17/C17*100</f>
        <v>100</v>
      </c>
    </row>
    <row r="18" spans="1:6" x14ac:dyDescent="0.25">
      <c r="A18" s="25" t="s">
        <v>112</v>
      </c>
      <c r="B18" s="30">
        <v>0.73</v>
      </c>
      <c r="C18" s="30">
        <v>224.73</v>
      </c>
      <c r="D18" s="30">
        <v>0</v>
      </c>
      <c r="E18" s="30">
        <f>D18/B18*100</f>
        <v>0</v>
      </c>
      <c r="F18" s="30">
        <f>D18/C18*100</f>
        <v>0</v>
      </c>
    </row>
    <row r="19" spans="1:6" x14ac:dyDescent="0.25">
      <c r="A19" s="25" t="s">
        <v>113</v>
      </c>
      <c r="B19" s="30">
        <f>B17-B18</f>
        <v>224.70000000000002</v>
      </c>
      <c r="C19" s="30">
        <f>C17-C18</f>
        <v>0</v>
      </c>
      <c r="D19" s="30">
        <f>D17-D18</f>
        <v>224.73</v>
      </c>
      <c r="E19" s="30"/>
      <c r="F19" s="25"/>
    </row>
    <row r="20" spans="1:6" x14ac:dyDescent="0.25">
      <c r="A20" s="96" t="s">
        <v>117</v>
      </c>
      <c r="B20" s="97"/>
      <c r="C20" s="97"/>
      <c r="D20" s="97"/>
      <c r="E20" s="97"/>
      <c r="F20" s="98"/>
    </row>
    <row r="21" spans="1:6" x14ac:dyDescent="0.25">
      <c r="A21" s="25" t="s">
        <v>111</v>
      </c>
      <c r="B21" s="30">
        <v>43136.53</v>
      </c>
      <c r="C21" s="30">
        <v>83084.89</v>
      </c>
      <c r="D21" s="30">
        <v>82054.42</v>
      </c>
      <c r="E21" s="30">
        <f>D21/B21*100</f>
        <v>190.22026111047876</v>
      </c>
      <c r="F21" s="30">
        <f>D21/C21*100</f>
        <v>98.759738383236709</v>
      </c>
    </row>
    <row r="22" spans="1:6" x14ac:dyDescent="0.25">
      <c r="A22" s="25" t="s">
        <v>112</v>
      </c>
      <c r="B22" s="30">
        <v>48482.17</v>
      </c>
      <c r="C22" s="30">
        <v>83084.89</v>
      </c>
      <c r="D22" s="30">
        <v>78597.63</v>
      </c>
      <c r="E22" s="30">
        <f>D22/B22*100</f>
        <v>162.11656780214255</v>
      </c>
      <c r="F22" s="30">
        <f>D22/C22*100</f>
        <v>94.599186446536805</v>
      </c>
    </row>
    <row r="23" spans="1:6" x14ac:dyDescent="0.25">
      <c r="A23" s="25" t="s">
        <v>113</v>
      </c>
      <c r="B23" s="30">
        <f>B21-B22</f>
        <v>-5345.6399999999994</v>
      </c>
      <c r="C23" s="30">
        <f>C21-C22</f>
        <v>0</v>
      </c>
      <c r="D23" s="30">
        <f>D21-D22</f>
        <v>3456.7899999999936</v>
      </c>
      <c r="E23" s="30"/>
      <c r="F23" s="25"/>
    </row>
    <row r="24" spans="1:6" x14ac:dyDescent="0.25">
      <c r="A24" s="96" t="s">
        <v>118</v>
      </c>
      <c r="B24" s="97"/>
      <c r="C24" s="97"/>
      <c r="D24" s="97"/>
      <c r="E24" s="97"/>
      <c r="F24" s="98"/>
    </row>
    <row r="25" spans="1:6" x14ac:dyDescent="0.25">
      <c r="A25" s="25" t="s">
        <v>111</v>
      </c>
      <c r="B25" s="30">
        <v>3063.3</v>
      </c>
      <c r="C25" s="30">
        <v>2366.5</v>
      </c>
      <c r="D25" s="30">
        <v>2174</v>
      </c>
      <c r="E25" s="30">
        <f>D25/B25*100</f>
        <v>70.969216204746516</v>
      </c>
      <c r="F25" s="30">
        <f>D25/C25*100</f>
        <v>91.86562433974224</v>
      </c>
    </row>
    <row r="26" spans="1:6" x14ac:dyDescent="0.25">
      <c r="A26" s="25" t="s">
        <v>112</v>
      </c>
      <c r="B26" s="30">
        <v>3063.3</v>
      </c>
      <c r="C26" s="30">
        <v>2366.5</v>
      </c>
      <c r="D26" s="30">
        <v>2112.5</v>
      </c>
      <c r="E26" s="30">
        <f>D26/B26*100</f>
        <v>68.961577383867066</v>
      </c>
      <c r="F26" s="30">
        <f>D26/C26*100</f>
        <v>89.266849778153386</v>
      </c>
    </row>
    <row r="27" spans="1:6" x14ac:dyDescent="0.25">
      <c r="A27" s="25" t="s">
        <v>113</v>
      </c>
      <c r="B27" s="30">
        <f>B25-B26</f>
        <v>0</v>
      </c>
      <c r="C27" s="30">
        <f>C25-C26</f>
        <v>0</v>
      </c>
      <c r="D27" s="30">
        <f>D25-D26</f>
        <v>61.5</v>
      </c>
      <c r="E27" s="30"/>
      <c r="F27" s="25"/>
    </row>
    <row r="28" spans="1:6" x14ac:dyDescent="0.25">
      <c r="A28" s="96" t="s">
        <v>190</v>
      </c>
      <c r="B28" s="97"/>
      <c r="C28" s="97"/>
      <c r="D28" s="97"/>
      <c r="E28" s="97"/>
      <c r="F28" s="98"/>
    </row>
    <row r="29" spans="1:6" x14ac:dyDescent="0.25">
      <c r="A29" s="25" t="s">
        <v>125</v>
      </c>
      <c r="B29" s="30">
        <v>668.81</v>
      </c>
      <c r="C29" s="30">
        <v>626.11</v>
      </c>
      <c r="D29" s="30">
        <v>626.11</v>
      </c>
      <c r="E29" s="30">
        <f>D29/B29*100</f>
        <v>93.6155260836411</v>
      </c>
      <c r="F29" s="30">
        <f>D29/C29*100</f>
        <v>100</v>
      </c>
    </row>
    <row r="30" spans="1:6" x14ac:dyDescent="0.25">
      <c r="A30" s="25" t="s">
        <v>112</v>
      </c>
      <c r="B30" s="30">
        <v>42.7</v>
      </c>
      <c r="C30" s="30">
        <v>626.11</v>
      </c>
      <c r="D30" s="30">
        <v>0</v>
      </c>
      <c r="E30" s="30">
        <f>D30/B30*100</f>
        <v>0</v>
      </c>
      <c r="F30" s="30">
        <f>D30/C30*100</f>
        <v>0</v>
      </c>
    </row>
    <row r="31" spans="1:6" x14ac:dyDescent="0.25">
      <c r="A31" s="25" t="s">
        <v>113</v>
      </c>
      <c r="B31" s="30">
        <f>B29-B30</f>
        <v>626.1099999999999</v>
      </c>
      <c r="C31" s="30">
        <f>C29-C30</f>
        <v>0</v>
      </c>
      <c r="D31" s="30">
        <f>D29-D30</f>
        <v>626.11</v>
      </c>
      <c r="E31" s="30"/>
      <c r="F31" s="25"/>
    </row>
    <row r="32" spans="1:6" x14ac:dyDescent="0.25">
      <c r="A32" s="96" t="s">
        <v>191</v>
      </c>
      <c r="B32" s="97"/>
      <c r="C32" s="97"/>
      <c r="D32" s="97"/>
      <c r="E32" s="97"/>
      <c r="F32" s="98"/>
    </row>
    <row r="33" spans="1:6" x14ac:dyDescent="0.25">
      <c r="A33" s="25" t="s">
        <v>111</v>
      </c>
      <c r="B33" s="30">
        <v>60</v>
      </c>
      <c r="C33" s="30">
        <v>32</v>
      </c>
      <c r="D33" s="30">
        <v>32</v>
      </c>
      <c r="E33" s="30">
        <f>D33/B33*100</f>
        <v>53.333333333333336</v>
      </c>
      <c r="F33" s="30">
        <f>D33/C33*100</f>
        <v>100</v>
      </c>
    </row>
    <row r="34" spans="1:6" x14ac:dyDescent="0.25">
      <c r="A34" s="25" t="s">
        <v>112</v>
      </c>
      <c r="B34" s="30">
        <v>28</v>
      </c>
      <c r="C34" s="30">
        <v>32</v>
      </c>
      <c r="D34" s="30">
        <v>32</v>
      </c>
      <c r="E34" s="30">
        <f>D34/B34*100</f>
        <v>114.28571428571428</v>
      </c>
      <c r="F34" s="30">
        <f>D34/C34*100</f>
        <v>100</v>
      </c>
    </row>
    <row r="35" spans="1:6" x14ac:dyDescent="0.25">
      <c r="A35" s="25" t="s">
        <v>113</v>
      </c>
      <c r="B35" s="30">
        <f>B33-B34</f>
        <v>32</v>
      </c>
      <c r="C35" s="30">
        <f>C33-C34</f>
        <v>0</v>
      </c>
      <c r="D35" s="30">
        <f>D33-D34</f>
        <v>0</v>
      </c>
      <c r="E35" s="30"/>
      <c r="F35" s="25"/>
    </row>
    <row r="36" spans="1:6" x14ac:dyDescent="0.25">
      <c r="A36" s="96" t="s">
        <v>119</v>
      </c>
      <c r="B36" s="97"/>
      <c r="C36" s="97"/>
      <c r="D36" s="97"/>
      <c r="E36" s="97"/>
      <c r="F36" s="98"/>
    </row>
    <row r="37" spans="1:6" x14ac:dyDescent="0.25">
      <c r="A37" s="25" t="s">
        <v>111</v>
      </c>
      <c r="B37" s="30">
        <v>605003.35</v>
      </c>
      <c r="C37" s="30">
        <v>715643.23</v>
      </c>
      <c r="D37" s="30">
        <v>644163.14</v>
      </c>
      <c r="E37" s="30">
        <f>D37/B37*100</f>
        <v>106.47265672165287</v>
      </c>
      <c r="F37" s="30">
        <f>D37/C37*100</f>
        <v>90.011770250380209</v>
      </c>
    </row>
    <row r="38" spans="1:6" x14ac:dyDescent="0.25">
      <c r="A38" s="25" t="s">
        <v>112</v>
      </c>
      <c r="B38" s="30">
        <v>612391.99</v>
      </c>
      <c r="C38" s="30">
        <v>715643.23</v>
      </c>
      <c r="D38" s="30">
        <v>688828.48</v>
      </c>
      <c r="E38" s="30">
        <f>D38/B38*100</f>
        <v>112.48162798471613</v>
      </c>
      <c r="F38" s="30">
        <f>D38/C38*100</f>
        <v>96.253056149221166</v>
      </c>
    </row>
    <row r="39" spans="1:6" x14ac:dyDescent="0.25">
      <c r="A39" s="25" t="s">
        <v>113</v>
      </c>
      <c r="B39" s="30">
        <f>B37-B38</f>
        <v>-7388.640000000014</v>
      </c>
      <c r="C39" s="30">
        <f>C37-C38</f>
        <v>0</v>
      </c>
      <c r="D39" s="30">
        <f>D37-D38</f>
        <v>-44665.339999999967</v>
      </c>
      <c r="E39" s="30"/>
      <c r="F39" s="25"/>
    </row>
    <row r="40" spans="1:6" x14ac:dyDescent="0.25">
      <c r="A40" s="96" t="s">
        <v>127</v>
      </c>
      <c r="B40" s="97"/>
      <c r="C40" s="97"/>
      <c r="D40" s="97"/>
      <c r="E40" s="97"/>
      <c r="F40" s="98"/>
    </row>
    <row r="41" spans="1:6" x14ac:dyDescent="0.25">
      <c r="A41" s="25" t="s">
        <v>125</v>
      </c>
      <c r="B41" s="30">
        <v>0</v>
      </c>
      <c r="C41" s="30">
        <v>47.51</v>
      </c>
      <c r="D41" s="30">
        <v>47.51</v>
      </c>
      <c r="E41" s="30" t="e">
        <f>D41/B41*100</f>
        <v>#DIV/0!</v>
      </c>
      <c r="F41" s="30">
        <f>D41/C41*100</f>
        <v>100</v>
      </c>
    </row>
    <row r="42" spans="1:6" x14ac:dyDescent="0.25">
      <c r="A42" s="25" t="s">
        <v>112</v>
      </c>
      <c r="B42" s="30">
        <v>0</v>
      </c>
      <c r="C42" s="30">
        <v>47.51</v>
      </c>
      <c r="D42" s="30">
        <v>30.77</v>
      </c>
      <c r="E42" s="30" t="e">
        <f>D42/B42*100</f>
        <v>#DIV/0!</v>
      </c>
      <c r="F42" s="30">
        <f>D42/C42*100</f>
        <v>64.765312565775616</v>
      </c>
    </row>
    <row r="43" spans="1:6" x14ac:dyDescent="0.25">
      <c r="A43" s="25" t="s">
        <v>113</v>
      </c>
      <c r="B43" s="30">
        <f>B41-B42</f>
        <v>0</v>
      </c>
      <c r="C43" s="30">
        <f>C41-C42</f>
        <v>0</v>
      </c>
      <c r="D43" s="30">
        <f>D41-D42</f>
        <v>16.739999999999998</v>
      </c>
      <c r="E43" s="25"/>
      <c r="F43" s="25"/>
    </row>
    <row r="44" spans="1:6" x14ac:dyDescent="0.25">
      <c r="A44" s="96" t="s">
        <v>192</v>
      </c>
      <c r="B44" s="97"/>
      <c r="C44" s="97"/>
      <c r="D44" s="97"/>
      <c r="E44" s="97"/>
      <c r="F44" s="98"/>
    </row>
    <row r="45" spans="1:6" x14ac:dyDescent="0.25">
      <c r="A45" s="25" t="s">
        <v>111</v>
      </c>
      <c r="B45" s="30">
        <v>220</v>
      </c>
      <c r="C45" s="30">
        <v>2900</v>
      </c>
      <c r="D45" s="30">
        <v>2990</v>
      </c>
      <c r="E45" s="30">
        <f>D45/B45*100</f>
        <v>1359.0909090909092</v>
      </c>
      <c r="F45" s="30">
        <f>D45/C45*100</f>
        <v>103.10344827586206</v>
      </c>
    </row>
    <row r="46" spans="1:6" x14ac:dyDescent="0.25">
      <c r="A46" s="25" t="s">
        <v>112</v>
      </c>
      <c r="B46" s="30">
        <v>202.19</v>
      </c>
      <c r="C46" s="30">
        <v>2900</v>
      </c>
      <c r="D46" s="30">
        <v>2926.71</v>
      </c>
      <c r="E46" s="30">
        <f>D46/B46*100</f>
        <v>1447.5048221969437</v>
      </c>
      <c r="F46" s="30">
        <f>D46/C46*100</f>
        <v>100.92103448275861</v>
      </c>
    </row>
    <row r="47" spans="1:6" x14ac:dyDescent="0.25">
      <c r="A47" s="25" t="s">
        <v>113</v>
      </c>
      <c r="B47" s="30">
        <f>B45-B46</f>
        <v>17.810000000000002</v>
      </c>
      <c r="C47" s="30">
        <f>C45-C46</f>
        <v>0</v>
      </c>
      <c r="D47" s="30">
        <f>D45-D46</f>
        <v>63.289999999999964</v>
      </c>
      <c r="E47" s="25"/>
      <c r="F47" s="25"/>
    </row>
    <row r="48" spans="1:6" x14ac:dyDescent="0.25">
      <c r="A48" s="96" t="s">
        <v>193</v>
      </c>
      <c r="B48" s="97"/>
      <c r="C48" s="97"/>
      <c r="D48" s="97"/>
      <c r="E48" s="97"/>
      <c r="F48" s="98"/>
    </row>
    <row r="49" spans="1:6" x14ac:dyDescent="0.25">
      <c r="A49" s="25" t="s">
        <v>125</v>
      </c>
      <c r="B49" s="30">
        <v>0</v>
      </c>
      <c r="C49" s="30">
        <v>17.809999999999999</v>
      </c>
      <c r="D49" s="30">
        <v>17.809999999999999</v>
      </c>
      <c r="E49" s="30" t="e">
        <f>D49/B49*100</f>
        <v>#DIV/0!</v>
      </c>
      <c r="F49" s="30">
        <f>D49/C49*100</f>
        <v>100</v>
      </c>
    </row>
    <row r="50" spans="1:6" x14ac:dyDescent="0.25">
      <c r="A50" s="25" t="s">
        <v>112</v>
      </c>
      <c r="B50" s="30">
        <v>0</v>
      </c>
      <c r="C50" s="30">
        <v>17.809999999999999</v>
      </c>
      <c r="D50" s="30">
        <v>0</v>
      </c>
      <c r="E50" s="30" t="e">
        <f>D50/B50*100</f>
        <v>#DIV/0!</v>
      </c>
      <c r="F50" s="30">
        <f>D50/C50*100</f>
        <v>0</v>
      </c>
    </row>
    <row r="51" spans="1:6" x14ac:dyDescent="0.25">
      <c r="A51" s="25" t="s">
        <v>113</v>
      </c>
      <c r="B51" s="30">
        <f>B49-B50</f>
        <v>0</v>
      </c>
      <c r="C51" s="30">
        <f>C49-C50</f>
        <v>0</v>
      </c>
      <c r="D51" s="30">
        <f>D49-D50</f>
        <v>17.809999999999999</v>
      </c>
      <c r="E51" s="25"/>
      <c r="F51" s="25"/>
    </row>
    <row r="52" spans="1:6" x14ac:dyDescent="0.25">
      <c r="A52" s="25"/>
      <c r="B52" s="25"/>
      <c r="C52" s="25"/>
      <c r="D52" s="25"/>
      <c r="E52" s="25"/>
      <c r="F52" s="25"/>
    </row>
    <row r="53" spans="1:6" x14ac:dyDescent="0.25">
      <c r="A53" s="27" t="s">
        <v>121</v>
      </c>
      <c r="B53" s="30">
        <f>B5+B13+B21+B25+B33+B37+B45</f>
        <v>659014.6</v>
      </c>
      <c r="C53" s="30">
        <f>C5+C9+C13+C21+C25+C37+C41+C45+C33+C29+C17+C49</f>
        <v>836495.37</v>
      </c>
      <c r="D53" s="30">
        <f>D5+D13+D21+D25+D33+D37+D45+D9</f>
        <v>761602.58000000007</v>
      </c>
      <c r="E53" s="30">
        <f>D53/B53*100</f>
        <v>115.56687514965527</v>
      </c>
      <c r="F53" s="30">
        <f>D53/C53*100</f>
        <v>91.046837473828475</v>
      </c>
    </row>
    <row r="54" spans="1:6" x14ac:dyDescent="0.25">
      <c r="A54" s="27" t="s">
        <v>122</v>
      </c>
      <c r="B54" s="30">
        <f>B46+B38+B26+B22+B18+B14+B6+B34+B30+B50+B42</f>
        <v>671609.74</v>
      </c>
      <c r="C54" s="30">
        <f>C46+C38+C26+C22+C18+C14+C6+C34+C30+C10+C42+C50</f>
        <v>836495.37</v>
      </c>
      <c r="D54" s="30">
        <f>D46+D38+D26+D22+D18+D6+D30+D34+D10+D14+D42+D50</f>
        <v>802784.72</v>
      </c>
      <c r="E54" s="30">
        <f>D54/B54*100</f>
        <v>119.53142907069811</v>
      </c>
      <c r="F54" s="30">
        <f>D54/C54*100</f>
        <v>95.970013557875404</v>
      </c>
    </row>
    <row r="55" spans="1:6" x14ac:dyDescent="0.25">
      <c r="A55" s="27" t="s">
        <v>177</v>
      </c>
      <c r="B55" s="30">
        <f>B53-B54</f>
        <v>-12595.140000000014</v>
      </c>
      <c r="C55" s="30">
        <f>C53-C54</f>
        <v>0</v>
      </c>
      <c r="D55" s="30">
        <f>D53-D54</f>
        <v>-41182.139999999898</v>
      </c>
      <c r="E55" s="30"/>
      <c r="F55" s="30"/>
    </row>
  </sheetData>
  <mergeCells count="12">
    <mergeCell ref="A48:F48"/>
    <mergeCell ref="A44:F44"/>
    <mergeCell ref="A12:F12"/>
    <mergeCell ref="A4:F4"/>
    <mergeCell ref="A40:F40"/>
    <mergeCell ref="A24:F24"/>
    <mergeCell ref="A20:F20"/>
    <mergeCell ref="A36:F36"/>
    <mergeCell ref="A16:F16"/>
    <mergeCell ref="A8:F8"/>
    <mergeCell ref="A28:F28"/>
    <mergeCell ref="A32:F3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7D83-ECA1-4A53-AFD7-ACA1C79A9BBA}">
  <dimension ref="B1:U126"/>
  <sheetViews>
    <sheetView showGridLines="0" workbookViewId="0">
      <pane ySplit="1" topLeftCell="A2" activePane="bottomLeft" state="frozenSplit"/>
      <selection pane="bottomLeft" activeCell="S113" sqref="S113"/>
    </sheetView>
  </sheetViews>
  <sheetFormatPr defaultColWidth="8.85546875" defaultRowHeight="12.75" x14ac:dyDescent="0.2"/>
  <cols>
    <col min="1" max="1" width="1.28515625" style="65" customWidth="1"/>
    <col min="2" max="2" width="6.7109375" style="65" customWidth="1"/>
    <col min="3" max="3" width="8" style="65" customWidth="1"/>
    <col min="4" max="4" width="17.42578125" style="65" customWidth="1"/>
    <col min="5" max="5" width="6.7109375" style="65" customWidth="1"/>
    <col min="6" max="6" width="14.7109375" style="65" customWidth="1"/>
    <col min="7" max="7" width="9.42578125" style="65" customWidth="1"/>
    <col min="8" max="8" width="0.42578125" style="65" customWidth="1"/>
    <col min="9" max="9" width="33.7109375" style="65" hidden="1" customWidth="1"/>
    <col min="10" max="10" width="1.28515625" style="65" hidden="1" customWidth="1"/>
    <col min="11" max="11" width="27" style="65" hidden="1" customWidth="1"/>
    <col min="12" max="12" width="2.5703125" style="65" customWidth="1"/>
    <col min="13" max="13" width="5.28515625" style="65" customWidth="1"/>
    <col min="14" max="14" width="4" style="65" customWidth="1"/>
    <col min="15" max="15" width="4.140625" style="65" customWidth="1"/>
    <col min="16" max="16" width="0" style="65" hidden="1" customWidth="1"/>
    <col min="17" max="17" width="1.140625" style="65" customWidth="1"/>
    <col min="18" max="18" width="6.7109375" style="65" customWidth="1"/>
    <col min="19" max="19" width="7.5703125" style="65" customWidth="1"/>
    <col min="20" max="20" width="0" style="65" hidden="1" customWidth="1"/>
    <col min="21" max="21" width="0.140625" style="65" customWidth="1"/>
    <col min="22" max="22" width="0.85546875" style="65" customWidth="1"/>
    <col min="23" max="16384" width="8.85546875" style="65"/>
  </cols>
  <sheetData>
    <row r="1" spans="2:21" ht="7.15" customHeight="1" x14ac:dyDescent="0.2"/>
    <row r="2" spans="2:21" ht="14.1" customHeight="1" x14ac:dyDescent="0.2">
      <c r="B2" s="120" t="s">
        <v>189</v>
      </c>
      <c r="C2" s="121"/>
      <c r="D2" s="121"/>
      <c r="E2" s="121"/>
      <c r="F2" s="121"/>
      <c r="N2" s="122"/>
      <c r="O2" s="121"/>
      <c r="R2" s="123"/>
      <c r="S2" s="121"/>
      <c r="T2" s="121"/>
      <c r="U2" s="121"/>
    </row>
    <row r="3" spans="2:21" ht="14.1" customHeight="1" x14ac:dyDescent="0.2">
      <c r="B3" s="120" t="s">
        <v>217</v>
      </c>
      <c r="C3" s="121"/>
      <c r="D3" s="121"/>
      <c r="E3" s="121"/>
      <c r="M3" s="122"/>
      <c r="N3" s="121"/>
      <c r="O3" s="121"/>
      <c r="R3" s="124"/>
      <c r="S3" s="121"/>
      <c r="T3" s="121"/>
      <c r="U3" s="121"/>
    </row>
    <row r="4" spans="2:21" x14ac:dyDescent="0.2">
      <c r="B4" s="120" t="s">
        <v>216</v>
      </c>
      <c r="C4" s="121"/>
      <c r="D4" s="121"/>
      <c r="I4" s="125"/>
    </row>
    <row r="5" spans="2:21" ht="15" x14ac:dyDescent="0.2">
      <c r="E5" s="119" t="s">
        <v>130</v>
      </c>
      <c r="F5" s="119"/>
      <c r="G5" s="119"/>
      <c r="I5" s="121"/>
    </row>
    <row r="6" spans="2:21" ht="3.4" customHeight="1" x14ac:dyDescent="0.2"/>
    <row r="7" spans="2:21" ht="18" customHeight="1" x14ac:dyDescent="0.2">
      <c r="C7" s="65" t="s">
        <v>215</v>
      </c>
    </row>
    <row r="8" spans="2:21" ht="3.4" customHeight="1" x14ac:dyDescent="0.2"/>
    <row r="9" spans="2:21" ht="14.1" customHeight="1" x14ac:dyDescent="0.2">
      <c r="H9" s="126"/>
      <c r="I9" s="121"/>
      <c r="J9" s="121"/>
    </row>
    <row r="10" spans="2:21" ht="7.15" customHeight="1" x14ac:dyDescent="0.2"/>
    <row r="11" spans="2:21" x14ac:dyDescent="0.2">
      <c r="B11" s="66" t="s">
        <v>131</v>
      </c>
      <c r="C11" s="66" t="s">
        <v>132</v>
      </c>
      <c r="D11" s="116" t="s">
        <v>133</v>
      </c>
      <c r="E11" s="117"/>
      <c r="F11" s="117"/>
      <c r="G11" s="117"/>
      <c r="H11" s="117"/>
      <c r="I11" s="117"/>
      <c r="J11" s="117"/>
      <c r="K11" s="117"/>
      <c r="L11" s="118" t="s">
        <v>134</v>
      </c>
      <c r="M11" s="117"/>
      <c r="N11" s="117"/>
      <c r="O11" s="118" t="s">
        <v>135</v>
      </c>
      <c r="P11" s="117"/>
      <c r="Q11" s="117"/>
      <c r="R11" s="117"/>
      <c r="S11" s="67" t="s">
        <v>136</v>
      </c>
    </row>
    <row r="12" spans="2:21" x14ac:dyDescent="0.2">
      <c r="B12" s="108" t="s">
        <v>79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9">
        <v>836495.37</v>
      </c>
      <c r="M12" s="103"/>
      <c r="N12" s="103"/>
      <c r="O12" s="109">
        <v>802784.72</v>
      </c>
      <c r="P12" s="103"/>
      <c r="Q12" s="103"/>
      <c r="R12" s="103"/>
      <c r="S12" s="68">
        <v>0.9597</v>
      </c>
    </row>
    <row r="13" spans="2:21" x14ac:dyDescent="0.2">
      <c r="B13" s="108" t="s">
        <v>188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9">
        <v>836495.37</v>
      </c>
      <c r="M13" s="103"/>
      <c r="N13" s="103"/>
      <c r="O13" s="109">
        <v>802784.72</v>
      </c>
      <c r="P13" s="103"/>
      <c r="Q13" s="103"/>
      <c r="R13" s="103"/>
      <c r="S13" s="68">
        <v>0.9597</v>
      </c>
    </row>
    <row r="14" spans="2:21" x14ac:dyDescent="0.2">
      <c r="B14" s="113" t="s">
        <v>137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5">
        <v>836495.37</v>
      </c>
      <c r="M14" s="114"/>
      <c r="N14" s="114"/>
      <c r="O14" s="115">
        <v>802784.72</v>
      </c>
      <c r="P14" s="114"/>
      <c r="Q14" s="114"/>
      <c r="R14" s="114"/>
      <c r="S14" s="71">
        <v>0.9597</v>
      </c>
    </row>
    <row r="15" spans="2:21" x14ac:dyDescent="0.2">
      <c r="B15" s="110" t="s">
        <v>138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2">
        <v>42443.8</v>
      </c>
      <c r="M15" s="111"/>
      <c r="N15" s="111"/>
      <c r="O15" s="112">
        <v>41302.519999999997</v>
      </c>
      <c r="P15" s="111"/>
      <c r="Q15" s="111"/>
      <c r="R15" s="111"/>
      <c r="S15" s="72">
        <v>0.97309999999999997</v>
      </c>
    </row>
    <row r="16" spans="2:21" x14ac:dyDescent="0.2">
      <c r="B16" s="105" t="s">
        <v>139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7">
        <v>7838.61</v>
      </c>
      <c r="M16" s="106"/>
      <c r="N16" s="106"/>
      <c r="O16" s="107">
        <v>6747.66</v>
      </c>
      <c r="P16" s="106"/>
      <c r="Q16" s="106"/>
      <c r="R16" s="106"/>
      <c r="S16" s="73">
        <v>0.86080000000000001</v>
      </c>
    </row>
    <row r="17" spans="2:19" x14ac:dyDescent="0.2">
      <c r="B17" s="108" t="s">
        <v>140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9">
        <v>3312.5</v>
      </c>
      <c r="M17" s="103"/>
      <c r="N17" s="103"/>
      <c r="O17" s="109">
        <v>3312.5</v>
      </c>
      <c r="P17" s="103"/>
      <c r="Q17" s="103"/>
      <c r="R17" s="103"/>
      <c r="S17" s="68">
        <v>1</v>
      </c>
    </row>
    <row r="18" spans="2:19" x14ac:dyDescent="0.2">
      <c r="B18" s="69" t="s">
        <v>141</v>
      </c>
      <c r="C18" s="69"/>
      <c r="D18" s="102" t="s">
        <v>142</v>
      </c>
      <c r="E18" s="103"/>
      <c r="F18" s="103"/>
      <c r="G18" s="103"/>
      <c r="H18" s="103"/>
      <c r="I18" s="103"/>
      <c r="J18" s="103"/>
      <c r="K18" s="103"/>
      <c r="L18" s="104">
        <v>3312.5</v>
      </c>
      <c r="M18" s="103"/>
      <c r="N18" s="103"/>
      <c r="O18" s="104">
        <v>3312.5</v>
      </c>
      <c r="P18" s="103"/>
      <c r="Q18" s="103"/>
      <c r="R18" s="103"/>
      <c r="S18" s="70">
        <v>1</v>
      </c>
    </row>
    <row r="19" spans="2:19" x14ac:dyDescent="0.2">
      <c r="B19" s="69" t="s">
        <v>143</v>
      </c>
      <c r="C19" s="69"/>
      <c r="D19" s="102" t="s">
        <v>144</v>
      </c>
      <c r="E19" s="103"/>
      <c r="F19" s="103"/>
      <c r="G19" s="103"/>
      <c r="H19" s="103"/>
      <c r="I19" s="103"/>
      <c r="J19" s="103"/>
      <c r="K19" s="103"/>
      <c r="L19" s="104">
        <v>3312.5</v>
      </c>
      <c r="M19" s="103"/>
      <c r="N19" s="103"/>
      <c r="O19" s="104">
        <v>3312.5</v>
      </c>
      <c r="P19" s="103"/>
      <c r="Q19" s="103"/>
      <c r="R19" s="103"/>
      <c r="S19" s="70">
        <v>1</v>
      </c>
    </row>
    <row r="20" spans="2:19" x14ac:dyDescent="0.2">
      <c r="B20" s="108" t="s">
        <v>167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9">
        <v>2000</v>
      </c>
      <c r="M20" s="103"/>
      <c r="N20" s="103"/>
      <c r="O20" s="109">
        <v>1807.5</v>
      </c>
      <c r="P20" s="103"/>
      <c r="Q20" s="103"/>
      <c r="R20" s="103"/>
      <c r="S20" s="68">
        <v>0.90380000000000005</v>
      </c>
    </row>
    <row r="21" spans="2:19" x14ac:dyDescent="0.2">
      <c r="B21" s="69" t="s">
        <v>141</v>
      </c>
      <c r="C21" s="69"/>
      <c r="D21" s="102" t="s">
        <v>142</v>
      </c>
      <c r="E21" s="103"/>
      <c r="F21" s="103"/>
      <c r="G21" s="103"/>
      <c r="H21" s="103"/>
      <c r="I21" s="103"/>
      <c r="J21" s="103"/>
      <c r="K21" s="103"/>
      <c r="L21" s="104">
        <v>2000</v>
      </c>
      <c r="M21" s="103"/>
      <c r="N21" s="103"/>
      <c r="O21" s="104">
        <v>1807.5</v>
      </c>
      <c r="P21" s="103"/>
      <c r="Q21" s="103"/>
      <c r="R21" s="103"/>
      <c r="S21" s="70">
        <v>0.90380000000000005</v>
      </c>
    </row>
    <row r="22" spans="2:19" x14ac:dyDescent="0.2">
      <c r="B22" s="69" t="s">
        <v>143</v>
      </c>
      <c r="C22" s="69"/>
      <c r="D22" s="102" t="s">
        <v>144</v>
      </c>
      <c r="E22" s="103"/>
      <c r="F22" s="103"/>
      <c r="G22" s="103"/>
      <c r="H22" s="103"/>
      <c r="I22" s="103"/>
      <c r="J22" s="103"/>
      <c r="K22" s="103"/>
      <c r="L22" s="104">
        <v>2000</v>
      </c>
      <c r="M22" s="103"/>
      <c r="N22" s="103"/>
      <c r="O22" s="104">
        <v>1807.5</v>
      </c>
      <c r="P22" s="103"/>
      <c r="Q22" s="103"/>
      <c r="R22" s="103"/>
      <c r="S22" s="70">
        <v>0.90380000000000005</v>
      </c>
    </row>
    <row r="23" spans="2:19" x14ac:dyDescent="0.2">
      <c r="B23" s="108" t="s">
        <v>187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9">
        <v>626.11</v>
      </c>
      <c r="M23" s="103"/>
      <c r="N23" s="103"/>
      <c r="O23" s="109">
        <v>0</v>
      </c>
      <c r="P23" s="103"/>
      <c r="Q23" s="103"/>
      <c r="R23" s="103"/>
      <c r="S23" s="68">
        <v>0</v>
      </c>
    </row>
    <row r="24" spans="2:19" x14ac:dyDescent="0.2">
      <c r="B24" s="69" t="s">
        <v>141</v>
      </c>
      <c r="C24" s="69"/>
      <c r="D24" s="102" t="s">
        <v>142</v>
      </c>
      <c r="E24" s="103"/>
      <c r="F24" s="103"/>
      <c r="G24" s="103"/>
      <c r="H24" s="103"/>
      <c r="I24" s="103"/>
      <c r="J24" s="103"/>
      <c r="K24" s="103"/>
      <c r="L24" s="104">
        <v>626.11</v>
      </c>
      <c r="M24" s="103"/>
      <c r="N24" s="103"/>
      <c r="O24" s="104">
        <v>0</v>
      </c>
      <c r="P24" s="103"/>
      <c r="Q24" s="103"/>
      <c r="R24" s="103"/>
      <c r="S24" s="70">
        <v>0</v>
      </c>
    </row>
    <row r="25" spans="2:19" x14ac:dyDescent="0.2">
      <c r="B25" s="69" t="s">
        <v>143</v>
      </c>
      <c r="C25" s="69"/>
      <c r="D25" s="102" t="s">
        <v>144</v>
      </c>
      <c r="E25" s="103"/>
      <c r="F25" s="103"/>
      <c r="G25" s="103"/>
      <c r="H25" s="103"/>
      <c r="I25" s="103"/>
      <c r="J25" s="103"/>
      <c r="K25" s="103"/>
      <c r="L25" s="104">
        <v>626.11</v>
      </c>
      <c r="M25" s="103"/>
      <c r="N25" s="103"/>
      <c r="O25" s="104">
        <v>0</v>
      </c>
      <c r="P25" s="103"/>
      <c r="Q25" s="103"/>
      <c r="R25" s="103"/>
      <c r="S25" s="70">
        <v>0</v>
      </c>
    </row>
    <row r="26" spans="2:19" x14ac:dyDescent="0.2">
      <c r="B26" s="108" t="s">
        <v>150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9">
        <v>1900</v>
      </c>
      <c r="M26" s="103"/>
      <c r="N26" s="103"/>
      <c r="O26" s="109">
        <v>1627.66</v>
      </c>
      <c r="P26" s="103"/>
      <c r="Q26" s="103"/>
      <c r="R26" s="103"/>
      <c r="S26" s="68">
        <v>0.85670000000000002</v>
      </c>
    </row>
    <row r="27" spans="2:19" x14ac:dyDescent="0.2">
      <c r="B27" s="69" t="s">
        <v>141</v>
      </c>
      <c r="C27" s="69"/>
      <c r="D27" s="102" t="s">
        <v>142</v>
      </c>
      <c r="E27" s="103"/>
      <c r="F27" s="103"/>
      <c r="G27" s="103"/>
      <c r="H27" s="103"/>
      <c r="I27" s="103"/>
      <c r="J27" s="103"/>
      <c r="K27" s="103"/>
      <c r="L27" s="104">
        <v>1900</v>
      </c>
      <c r="M27" s="103"/>
      <c r="N27" s="103"/>
      <c r="O27" s="104">
        <v>1627.66</v>
      </c>
      <c r="P27" s="103"/>
      <c r="Q27" s="103"/>
      <c r="R27" s="103"/>
      <c r="S27" s="70">
        <v>0.85670000000000002</v>
      </c>
    </row>
    <row r="28" spans="2:19" x14ac:dyDescent="0.2">
      <c r="B28" s="69" t="s">
        <v>143</v>
      </c>
      <c r="C28" s="69"/>
      <c r="D28" s="102" t="s">
        <v>144</v>
      </c>
      <c r="E28" s="103"/>
      <c r="F28" s="103"/>
      <c r="G28" s="103"/>
      <c r="H28" s="103"/>
      <c r="I28" s="103"/>
      <c r="J28" s="103"/>
      <c r="K28" s="103"/>
      <c r="L28" s="104">
        <v>1900</v>
      </c>
      <c r="M28" s="103"/>
      <c r="N28" s="103"/>
      <c r="O28" s="104">
        <v>1627.66</v>
      </c>
      <c r="P28" s="103"/>
      <c r="Q28" s="103"/>
      <c r="R28" s="103"/>
      <c r="S28" s="70">
        <v>0.85670000000000002</v>
      </c>
    </row>
    <row r="29" spans="2:19" x14ac:dyDescent="0.2">
      <c r="B29" s="105" t="s">
        <v>146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7">
        <v>729.96</v>
      </c>
      <c r="M29" s="106"/>
      <c r="N29" s="106"/>
      <c r="O29" s="107">
        <v>729.96</v>
      </c>
      <c r="P29" s="106"/>
      <c r="Q29" s="106"/>
      <c r="R29" s="106"/>
      <c r="S29" s="73">
        <v>1</v>
      </c>
    </row>
    <row r="30" spans="2:19" x14ac:dyDescent="0.2">
      <c r="B30" s="108" t="s">
        <v>140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9">
        <v>729.96</v>
      </c>
      <c r="M30" s="103"/>
      <c r="N30" s="103"/>
      <c r="O30" s="109">
        <v>729.96</v>
      </c>
      <c r="P30" s="103"/>
      <c r="Q30" s="103"/>
      <c r="R30" s="103"/>
      <c r="S30" s="68">
        <v>1</v>
      </c>
    </row>
    <row r="31" spans="2:19" x14ac:dyDescent="0.2">
      <c r="B31" s="69" t="s">
        <v>141</v>
      </c>
      <c r="C31" s="69"/>
      <c r="D31" s="102" t="s">
        <v>142</v>
      </c>
      <c r="E31" s="103"/>
      <c r="F31" s="103"/>
      <c r="G31" s="103"/>
      <c r="H31" s="103"/>
      <c r="I31" s="103"/>
      <c r="J31" s="103"/>
      <c r="K31" s="103"/>
      <c r="L31" s="104">
        <v>729.96</v>
      </c>
      <c r="M31" s="103"/>
      <c r="N31" s="103"/>
      <c r="O31" s="104">
        <v>729.96</v>
      </c>
      <c r="P31" s="103"/>
      <c r="Q31" s="103"/>
      <c r="R31" s="103"/>
      <c r="S31" s="70">
        <v>1</v>
      </c>
    </row>
    <row r="32" spans="2:19" x14ac:dyDescent="0.2">
      <c r="B32" s="69" t="s">
        <v>147</v>
      </c>
      <c r="C32" s="69"/>
      <c r="D32" s="102" t="s">
        <v>148</v>
      </c>
      <c r="E32" s="103"/>
      <c r="F32" s="103"/>
      <c r="G32" s="103"/>
      <c r="H32" s="103"/>
      <c r="I32" s="103"/>
      <c r="J32" s="103"/>
      <c r="K32" s="103"/>
      <c r="L32" s="104">
        <v>729.96</v>
      </c>
      <c r="M32" s="103"/>
      <c r="N32" s="103"/>
      <c r="O32" s="104">
        <v>729.96</v>
      </c>
      <c r="P32" s="103"/>
      <c r="Q32" s="103"/>
      <c r="R32" s="103"/>
      <c r="S32" s="70">
        <v>1</v>
      </c>
    </row>
    <row r="33" spans="2:19" x14ac:dyDescent="0.2">
      <c r="B33" s="105" t="s">
        <v>149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7">
        <v>12959.26</v>
      </c>
      <c r="M33" s="106"/>
      <c r="N33" s="106"/>
      <c r="O33" s="107">
        <v>12959.26</v>
      </c>
      <c r="P33" s="106"/>
      <c r="Q33" s="106"/>
      <c r="R33" s="106"/>
      <c r="S33" s="73">
        <v>1</v>
      </c>
    </row>
    <row r="34" spans="2:19" x14ac:dyDescent="0.2">
      <c r="B34" s="108" t="s">
        <v>150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9">
        <v>12959.26</v>
      </c>
      <c r="M34" s="103"/>
      <c r="N34" s="103"/>
      <c r="O34" s="109">
        <v>12959.26</v>
      </c>
      <c r="P34" s="103"/>
      <c r="Q34" s="103"/>
      <c r="R34" s="103"/>
      <c r="S34" s="68">
        <v>1</v>
      </c>
    </row>
    <row r="35" spans="2:19" x14ac:dyDescent="0.2">
      <c r="B35" s="69" t="s">
        <v>141</v>
      </c>
      <c r="C35" s="69"/>
      <c r="D35" s="102" t="s">
        <v>142</v>
      </c>
      <c r="E35" s="103"/>
      <c r="F35" s="103"/>
      <c r="G35" s="103"/>
      <c r="H35" s="103"/>
      <c r="I35" s="103"/>
      <c r="J35" s="103"/>
      <c r="K35" s="103"/>
      <c r="L35" s="104">
        <v>12557.05</v>
      </c>
      <c r="M35" s="103"/>
      <c r="N35" s="103"/>
      <c r="O35" s="104">
        <v>12557.05</v>
      </c>
      <c r="P35" s="103"/>
      <c r="Q35" s="103"/>
      <c r="R35" s="103"/>
      <c r="S35" s="70">
        <v>1</v>
      </c>
    </row>
    <row r="36" spans="2:19" x14ac:dyDescent="0.2">
      <c r="B36" s="69" t="s">
        <v>151</v>
      </c>
      <c r="C36" s="69"/>
      <c r="D36" s="102" t="s">
        <v>152</v>
      </c>
      <c r="E36" s="103"/>
      <c r="F36" s="103"/>
      <c r="G36" s="103"/>
      <c r="H36" s="103"/>
      <c r="I36" s="103"/>
      <c r="J36" s="103"/>
      <c r="K36" s="103"/>
      <c r="L36" s="104">
        <v>12557.05</v>
      </c>
      <c r="M36" s="103"/>
      <c r="N36" s="103"/>
      <c r="O36" s="104">
        <v>12557.05</v>
      </c>
      <c r="P36" s="103"/>
      <c r="Q36" s="103"/>
      <c r="R36" s="103"/>
      <c r="S36" s="70">
        <v>1</v>
      </c>
    </row>
    <row r="37" spans="2:19" x14ac:dyDescent="0.2">
      <c r="B37" s="69" t="s">
        <v>153</v>
      </c>
      <c r="C37" s="69"/>
      <c r="D37" s="102" t="s">
        <v>154</v>
      </c>
      <c r="E37" s="103"/>
      <c r="F37" s="103"/>
      <c r="G37" s="103"/>
      <c r="H37" s="103"/>
      <c r="I37" s="103"/>
      <c r="J37" s="103"/>
      <c r="K37" s="103"/>
      <c r="L37" s="104">
        <v>402.21</v>
      </c>
      <c r="M37" s="103"/>
      <c r="N37" s="103"/>
      <c r="O37" s="104">
        <v>402.21</v>
      </c>
      <c r="P37" s="103"/>
      <c r="Q37" s="103"/>
      <c r="R37" s="103"/>
      <c r="S37" s="70">
        <v>1</v>
      </c>
    </row>
    <row r="38" spans="2:19" x14ac:dyDescent="0.2">
      <c r="B38" s="69" t="s">
        <v>155</v>
      </c>
      <c r="C38" s="69"/>
      <c r="D38" s="102" t="s">
        <v>156</v>
      </c>
      <c r="E38" s="103"/>
      <c r="F38" s="103"/>
      <c r="G38" s="103"/>
      <c r="H38" s="103"/>
      <c r="I38" s="103"/>
      <c r="J38" s="103"/>
      <c r="K38" s="103"/>
      <c r="L38" s="104">
        <v>402.21</v>
      </c>
      <c r="M38" s="103"/>
      <c r="N38" s="103"/>
      <c r="O38" s="104">
        <v>402.21</v>
      </c>
      <c r="P38" s="103"/>
      <c r="Q38" s="103"/>
      <c r="R38" s="103"/>
      <c r="S38" s="70">
        <v>1</v>
      </c>
    </row>
    <row r="39" spans="2:19" x14ac:dyDescent="0.2">
      <c r="B39" s="105" t="s">
        <v>214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7">
        <v>1410</v>
      </c>
      <c r="M39" s="106"/>
      <c r="N39" s="106"/>
      <c r="O39" s="107">
        <v>1579.09</v>
      </c>
      <c r="P39" s="106"/>
      <c r="Q39" s="106"/>
      <c r="R39" s="106"/>
      <c r="S39" s="73">
        <v>1.1198999999999999</v>
      </c>
    </row>
    <row r="40" spans="2:19" x14ac:dyDescent="0.2">
      <c r="B40" s="108" t="s">
        <v>140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9">
        <v>1100</v>
      </c>
      <c r="M40" s="103"/>
      <c r="N40" s="103"/>
      <c r="O40" s="109">
        <v>1098.8399999999999</v>
      </c>
      <c r="P40" s="103"/>
      <c r="Q40" s="103"/>
      <c r="R40" s="103"/>
      <c r="S40" s="68">
        <v>0.99890000000000001</v>
      </c>
    </row>
    <row r="41" spans="2:19" x14ac:dyDescent="0.2">
      <c r="B41" s="69" t="s">
        <v>153</v>
      </c>
      <c r="C41" s="69"/>
      <c r="D41" s="102" t="s">
        <v>154</v>
      </c>
      <c r="E41" s="103"/>
      <c r="F41" s="103"/>
      <c r="G41" s="103"/>
      <c r="H41" s="103"/>
      <c r="I41" s="103"/>
      <c r="J41" s="103"/>
      <c r="K41" s="103"/>
      <c r="L41" s="104">
        <v>1100</v>
      </c>
      <c r="M41" s="103"/>
      <c r="N41" s="103"/>
      <c r="O41" s="104">
        <v>1098.8399999999999</v>
      </c>
      <c r="P41" s="103"/>
      <c r="Q41" s="103"/>
      <c r="R41" s="103"/>
      <c r="S41" s="70">
        <v>0.99890000000000001</v>
      </c>
    </row>
    <row r="42" spans="2:19" x14ac:dyDescent="0.2">
      <c r="B42" s="69" t="s">
        <v>155</v>
      </c>
      <c r="C42" s="69"/>
      <c r="D42" s="102" t="s">
        <v>156</v>
      </c>
      <c r="E42" s="103"/>
      <c r="F42" s="103"/>
      <c r="G42" s="103"/>
      <c r="H42" s="103"/>
      <c r="I42" s="103"/>
      <c r="J42" s="103"/>
      <c r="K42" s="103"/>
      <c r="L42" s="104">
        <v>1100</v>
      </c>
      <c r="M42" s="103"/>
      <c r="N42" s="103"/>
      <c r="O42" s="104">
        <v>1098.8399999999999</v>
      </c>
      <c r="P42" s="103"/>
      <c r="Q42" s="103"/>
      <c r="R42" s="103"/>
      <c r="S42" s="70">
        <v>0.99890000000000001</v>
      </c>
    </row>
    <row r="43" spans="2:19" x14ac:dyDescent="0.2">
      <c r="B43" s="108" t="s">
        <v>150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9">
        <v>310</v>
      </c>
      <c r="M43" s="103"/>
      <c r="N43" s="103"/>
      <c r="O43" s="109">
        <v>310</v>
      </c>
      <c r="P43" s="103"/>
      <c r="Q43" s="103"/>
      <c r="R43" s="103"/>
      <c r="S43" s="68">
        <v>1</v>
      </c>
    </row>
    <row r="44" spans="2:19" x14ac:dyDescent="0.2">
      <c r="B44" s="69" t="s">
        <v>153</v>
      </c>
      <c r="C44" s="69"/>
      <c r="D44" s="102" t="s">
        <v>154</v>
      </c>
      <c r="E44" s="103"/>
      <c r="F44" s="103"/>
      <c r="G44" s="103"/>
      <c r="H44" s="103"/>
      <c r="I44" s="103"/>
      <c r="J44" s="103"/>
      <c r="K44" s="103"/>
      <c r="L44" s="104">
        <v>310</v>
      </c>
      <c r="M44" s="103"/>
      <c r="N44" s="103"/>
      <c r="O44" s="104">
        <v>310</v>
      </c>
      <c r="P44" s="103"/>
      <c r="Q44" s="103"/>
      <c r="R44" s="103"/>
      <c r="S44" s="70">
        <v>1</v>
      </c>
    </row>
    <row r="45" spans="2:19" x14ac:dyDescent="0.2">
      <c r="B45" s="69" t="s">
        <v>155</v>
      </c>
      <c r="C45" s="69"/>
      <c r="D45" s="102" t="s">
        <v>156</v>
      </c>
      <c r="E45" s="103"/>
      <c r="F45" s="103"/>
      <c r="G45" s="103"/>
      <c r="H45" s="103"/>
      <c r="I45" s="103"/>
      <c r="J45" s="103"/>
      <c r="K45" s="103"/>
      <c r="L45" s="104">
        <v>310</v>
      </c>
      <c r="M45" s="103"/>
      <c r="N45" s="103"/>
      <c r="O45" s="104">
        <v>310</v>
      </c>
      <c r="P45" s="103"/>
      <c r="Q45" s="103"/>
      <c r="R45" s="103"/>
      <c r="S45" s="70">
        <v>1</v>
      </c>
    </row>
    <row r="46" spans="2:19" x14ac:dyDescent="0.2">
      <c r="B46" s="108" t="s">
        <v>180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9">
        <v>0</v>
      </c>
      <c r="M46" s="103"/>
      <c r="N46" s="103"/>
      <c r="O46" s="109">
        <v>170.25</v>
      </c>
      <c r="P46" s="103"/>
      <c r="Q46" s="103"/>
      <c r="R46" s="103"/>
      <c r="S46" s="68">
        <v>0</v>
      </c>
    </row>
    <row r="47" spans="2:19" x14ac:dyDescent="0.2">
      <c r="B47" s="69" t="s">
        <v>153</v>
      </c>
      <c r="C47" s="69"/>
      <c r="D47" s="102" t="s">
        <v>154</v>
      </c>
      <c r="E47" s="103"/>
      <c r="F47" s="103"/>
      <c r="G47" s="103"/>
      <c r="H47" s="103"/>
      <c r="I47" s="103"/>
      <c r="J47" s="103"/>
      <c r="K47" s="103"/>
      <c r="L47" s="104">
        <v>0</v>
      </c>
      <c r="M47" s="103"/>
      <c r="N47" s="103"/>
      <c r="O47" s="104">
        <v>170.25</v>
      </c>
      <c r="P47" s="103"/>
      <c r="Q47" s="103"/>
      <c r="R47" s="103"/>
      <c r="S47" s="70">
        <v>0</v>
      </c>
    </row>
    <row r="48" spans="2:19" x14ac:dyDescent="0.2">
      <c r="B48" s="69" t="s">
        <v>155</v>
      </c>
      <c r="C48" s="69"/>
      <c r="D48" s="102" t="s">
        <v>156</v>
      </c>
      <c r="E48" s="103"/>
      <c r="F48" s="103"/>
      <c r="G48" s="103"/>
      <c r="H48" s="103"/>
      <c r="I48" s="103"/>
      <c r="J48" s="103"/>
      <c r="K48" s="103"/>
      <c r="L48" s="104">
        <v>0</v>
      </c>
      <c r="M48" s="103"/>
      <c r="N48" s="103"/>
      <c r="O48" s="104">
        <v>170.25</v>
      </c>
      <c r="P48" s="103"/>
      <c r="Q48" s="103"/>
      <c r="R48" s="103"/>
      <c r="S48" s="70">
        <v>0</v>
      </c>
    </row>
    <row r="49" spans="2:19" x14ac:dyDescent="0.2">
      <c r="B49" s="105" t="s">
        <v>186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7">
        <v>0</v>
      </c>
      <c r="M49" s="106"/>
      <c r="N49" s="106"/>
      <c r="O49" s="107">
        <v>0</v>
      </c>
      <c r="P49" s="106"/>
      <c r="Q49" s="106"/>
      <c r="R49" s="106"/>
      <c r="S49" s="73">
        <v>0</v>
      </c>
    </row>
    <row r="50" spans="2:19" x14ac:dyDescent="0.2">
      <c r="B50" s="108" t="s">
        <v>145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9">
        <v>0</v>
      </c>
      <c r="M50" s="103"/>
      <c r="N50" s="103"/>
      <c r="O50" s="109">
        <v>0</v>
      </c>
      <c r="P50" s="103"/>
      <c r="Q50" s="103"/>
      <c r="R50" s="103"/>
      <c r="S50" s="68">
        <v>0</v>
      </c>
    </row>
    <row r="51" spans="2:19" x14ac:dyDescent="0.2">
      <c r="B51" s="69" t="s">
        <v>153</v>
      </c>
      <c r="C51" s="69"/>
      <c r="D51" s="102" t="s">
        <v>154</v>
      </c>
      <c r="E51" s="103"/>
      <c r="F51" s="103"/>
      <c r="G51" s="103"/>
      <c r="H51" s="103"/>
      <c r="I51" s="103"/>
      <c r="J51" s="103"/>
      <c r="K51" s="103"/>
      <c r="L51" s="104">
        <v>0</v>
      </c>
      <c r="M51" s="103"/>
      <c r="N51" s="103"/>
      <c r="O51" s="104">
        <v>0</v>
      </c>
      <c r="P51" s="103"/>
      <c r="Q51" s="103"/>
      <c r="R51" s="103"/>
      <c r="S51" s="70">
        <v>0</v>
      </c>
    </row>
    <row r="52" spans="2:19" x14ac:dyDescent="0.2">
      <c r="B52" s="69" t="s">
        <v>185</v>
      </c>
      <c r="C52" s="69"/>
      <c r="D52" s="102" t="s">
        <v>184</v>
      </c>
      <c r="E52" s="103"/>
      <c r="F52" s="103"/>
      <c r="G52" s="103"/>
      <c r="H52" s="103"/>
      <c r="I52" s="103"/>
      <c r="J52" s="103"/>
      <c r="K52" s="103"/>
      <c r="L52" s="104">
        <v>0</v>
      </c>
      <c r="M52" s="103"/>
      <c r="N52" s="103"/>
      <c r="O52" s="104">
        <v>0</v>
      </c>
      <c r="P52" s="103"/>
      <c r="Q52" s="103"/>
      <c r="R52" s="103"/>
      <c r="S52" s="70">
        <v>0</v>
      </c>
    </row>
    <row r="53" spans="2:19" x14ac:dyDescent="0.2">
      <c r="B53" s="105" t="s">
        <v>183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7">
        <v>32</v>
      </c>
      <c r="M53" s="106"/>
      <c r="N53" s="106"/>
      <c r="O53" s="107">
        <v>32</v>
      </c>
      <c r="P53" s="106"/>
      <c r="Q53" s="106"/>
      <c r="R53" s="106"/>
      <c r="S53" s="73">
        <v>1</v>
      </c>
    </row>
    <row r="54" spans="2:19" x14ac:dyDescent="0.2">
      <c r="B54" s="108" t="s">
        <v>182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9">
        <v>32</v>
      </c>
      <c r="M54" s="103"/>
      <c r="N54" s="103"/>
      <c r="O54" s="109">
        <v>32</v>
      </c>
      <c r="P54" s="103"/>
      <c r="Q54" s="103"/>
      <c r="R54" s="103"/>
      <c r="S54" s="68">
        <v>1</v>
      </c>
    </row>
    <row r="55" spans="2:19" x14ac:dyDescent="0.2">
      <c r="B55" s="69" t="s">
        <v>141</v>
      </c>
      <c r="C55" s="69"/>
      <c r="D55" s="102" t="s">
        <v>142</v>
      </c>
      <c r="E55" s="103"/>
      <c r="F55" s="103"/>
      <c r="G55" s="103"/>
      <c r="H55" s="103"/>
      <c r="I55" s="103"/>
      <c r="J55" s="103"/>
      <c r="K55" s="103"/>
      <c r="L55" s="104">
        <v>32</v>
      </c>
      <c r="M55" s="103"/>
      <c r="N55" s="103"/>
      <c r="O55" s="104">
        <v>32</v>
      </c>
      <c r="P55" s="103"/>
      <c r="Q55" s="103"/>
      <c r="R55" s="103"/>
      <c r="S55" s="70">
        <v>1</v>
      </c>
    </row>
    <row r="56" spans="2:19" x14ac:dyDescent="0.2">
      <c r="B56" s="69" t="s">
        <v>143</v>
      </c>
      <c r="C56" s="69"/>
      <c r="D56" s="102" t="s">
        <v>144</v>
      </c>
      <c r="E56" s="103"/>
      <c r="F56" s="103"/>
      <c r="G56" s="103"/>
      <c r="H56" s="103"/>
      <c r="I56" s="103"/>
      <c r="J56" s="103"/>
      <c r="K56" s="103"/>
      <c r="L56" s="104">
        <v>32</v>
      </c>
      <c r="M56" s="103"/>
      <c r="N56" s="103"/>
      <c r="O56" s="104">
        <v>32</v>
      </c>
      <c r="P56" s="103"/>
      <c r="Q56" s="103"/>
      <c r="R56" s="103"/>
      <c r="S56" s="70">
        <v>1</v>
      </c>
    </row>
    <row r="57" spans="2:19" x14ac:dyDescent="0.2">
      <c r="B57" s="105" t="s">
        <v>157</v>
      </c>
      <c r="C57" s="106"/>
      <c r="D57" s="106"/>
      <c r="E57" s="106"/>
      <c r="F57" s="106"/>
      <c r="G57" s="106"/>
      <c r="H57" s="106"/>
      <c r="I57" s="106"/>
      <c r="J57" s="106"/>
      <c r="K57" s="106"/>
      <c r="L57" s="107">
        <v>19309.439999999999</v>
      </c>
      <c r="M57" s="106"/>
      <c r="N57" s="106"/>
      <c r="O57" s="107">
        <v>19090.02</v>
      </c>
      <c r="P57" s="106"/>
      <c r="Q57" s="106"/>
      <c r="R57" s="106"/>
      <c r="S57" s="73">
        <v>0.98860000000000003</v>
      </c>
    </row>
    <row r="58" spans="2:19" x14ac:dyDescent="0.2">
      <c r="B58" s="108" t="s">
        <v>150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9">
        <v>19309.439999999999</v>
      </c>
      <c r="M58" s="103"/>
      <c r="N58" s="103"/>
      <c r="O58" s="109">
        <v>19090.02</v>
      </c>
      <c r="P58" s="103"/>
      <c r="Q58" s="103"/>
      <c r="R58" s="103"/>
      <c r="S58" s="68">
        <v>0.98860000000000003</v>
      </c>
    </row>
    <row r="59" spans="2:19" x14ac:dyDescent="0.2">
      <c r="B59" s="69" t="s">
        <v>141</v>
      </c>
      <c r="C59" s="69"/>
      <c r="D59" s="102" t="s">
        <v>142</v>
      </c>
      <c r="E59" s="103"/>
      <c r="F59" s="103"/>
      <c r="G59" s="103"/>
      <c r="H59" s="103"/>
      <c r="I59" s="103"/>
      <c r="J59" s="103"/>
      <c r="K59" s="103"/>
      <c r="L59" s="104">
        <v>19309.439999999999</v>
      </c>
      <c r="M59" s="103"/>
      <c r="N59" s="103"/>
      <c r="O59" s="104">
        <v>19090.02</v>
      </c>
      <c r="P59" s="103"/>
      <c r="Q59" s="103"/>
      <c r="R59" s="103"/>
      <c r="S59" s="70">
        <v>0.98860000000000003</v>
      </c>
    </row>
    <row r="60" spans="2:19" x14ac:dyDescent="0.2">
      <c r="B60" s="69" t="s">
        <v>143</v>
      </c>
      <c r="C60" s="69"/>
      <c r="D60" s="102" t="s">
        <v>144</v>
      </c>
      <c r="E60" s="103"/>
      <c r="F60" s="103"/>
      <c r="G60" s="103"/>
      <c r="H60" s="103"/>
      <c r="I60" s="103"/>
      <c r="J60" s="103"/>
      <c r="K60" s="103"/>
      <c r="L60" s="104">
        <v>19309.439999999999</v>
      </c>
      <c r="M60" s="103"/>
      <c r="N60" s="103"/>
      <c r="O60" s="104">
        <v>19090.02</v>
      </c>
      <c r="P60" s="103"/>
      <c r="Q60" s="103"/>
      <c r="R60" s="103"/>
      <c r="S60" s="70">
        <v>0.98860000000000003</v>
      </c>
    </row>
    <row r="61" spans="2:19" x14ac:dyDescent="0.2">
      <c r="B61" s="105" t="s">
        <v>158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>
        <v>164.53</v>
      </c>
      <c r="M61" s="106"/>
      <c r="N61" s="106"/>
      <c r="O61" s="107">
        <v>164.53</v>
      </c>
      <c r="P61" s="106"/>
      <c r="Q61" s="106"/>
      <c r="R61" s="106"/>
      <c r="S61" s="73">
        <v>1</v>
      </c>
    </row>
    <row r="62" spans="2:19" x14ac:dyDescent="0.2">
      <c r="B62" s="108" t="s">
        <v>150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9">
        <v>164.53</v>
      </c>
      <c r="M62" s="103"/>
      <c r="N62" s="103"/>
      <c r="O62" s="109">
        <v>164.53</v>
      </c>
      <c r="P62" s="103"/>
      <c r="Q62" s="103"/>
      <c r="R62" s="103"/>
      <c r="S62" s="68">
        <v>1</v>
      </c>
    </row>
    <row r="63" spans="2:19" x14ac:dyDescent="0.2">
      <c r="B63" s="69" t="s">
        <v>141</v>
      </c>
      <c r="C63" s="69"/>
      <c r="D63" s="102" t="s">
        <v>142</v>
      </c>
      <c r="E63" s="103"/>
      <c r="F63" s="103"/>
      <c r="G63" s="103"/>
      <c r="H63" s="103"/>
      <c r="I63" s="103"/>
      <c r="J63" s="103"/>
      <c r="K63" s="103"/>
      <c r="L63" s="104">
        <v>164.53</v>
      </c>
      <c r="M63" s="103"/>
      <c r="N63" s="103"/>
      <c r="O63" s="104">
        <v>164.53</v>
      </c>
      <c r="P63" s="103"/>
      <c r="Q63" s="103"/>
      <c r="R63" s="103"/>
      <c r="S63" s="70">
        <v>1</v>
      </c>
    </row>
    <row r="64" spans="2:19" x14ac:dyDescent="0.2">
      <c r="B64" s="69" t="s">
        <v>159</v>
      </c>
      <c r="C64" s="69"/>
      <c r="D64" s="102" t="s">
        <v>181</v>
      </c>
      <c r="E64" s="103"/>
      <c r="F64" s="103"/>
      <c r="G64" s="103"/>
      <c r="H64" s="103"/>
      <c r="I64" s="103"/>
      <c r="J64" s="103"/>
      <c r="K64" s="103"/>
      <c r="L64" s="104">
        <v>164.53</v>
      </c>
      <c r="M64" s="103"/>
      <c r="N64" s="103"/>
      <c r="O64" s="104">
        <v>164.53</v>
      </c>
      <c r="P64" s="103"/>
      <c r="Q64" s="103"/>
      <c r="R64" s="103"/>
      <c r="S64" s="70">
        <v>1</v>
      </c>
    </row>
    <row r="65" spans="2:19" x14ac:dyDescent="0.2">
      <c r="B65" s="110" t="s">
        <v>160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2">
        <v>794051.57</v>
      </c>
      <c r="M65" s="111"/>
      <c r="N65" s="111"/>
      <c r="O65" s="112">
        <v>761482.2</v>
      </c>
      <c r="P65" s="111"/>
      <c r="Q65" s="111"/>
      <c r="R65" s="111"/>
      <c r="S65" s="72">
        <v>0.95899999999999996</v>
      </c>
    </row>
    <row r="66" spans="2:19" x14ac:dyDescent="0.2">
      <c r="B66" s="105" t="s">
        <v>161</v>
      </c>
      <c r="C66" s="106"/>
      <c r="D66" s="106"/>
      <c r="E66" s="106"/>
      <c r="F66" s="106"/>
      <c r="G66" s="106"/>
      <c r="H66" s="106"/>
      <c r="I66" s="106"/>
      <c r="J66" s="106"/>
      <c r="K66" s="106"/>
      <c r="L66" s="107">
        <v>707909.25</v>
      </c>
      <c r="M66" s="106"/>
      <c r="N66" s="106"/>
      <c r="O66" s="107">
        <v>680573.93</v>
      </c>
      <c r="P66" s="106"/>
      <c r="Q66" s="106"/>
      <c r="R66" s="106"/>
      <c r="S66" s="73">
        <v>0.96140000000000003</v>
      </c>
    </row>
    <row r="67" spans="2:19" x14ac:dyDescent="0.2">
      <c r="B67" s="108" t="s">
        <v>162</v>
      </c>
      <c r="C67" s="103"/>
      <c r="D67" s="103"/>
      <c r="E67" s="103"/>
      <c r="F67" s="103"/>
      <c r="G67" s="103"/>
      <c r="H67" s="103"/>
      <c r="I67" s="103"/>
      <c r="J67" s="103"/>
      <c r="K67" s="103"/>
      <c r="L67" s="109">
        <v>1</v>
      </c>
      <c r="M67" s="103"/>
      <c r="N67" s="103"/>
      <c r="O67" s="109">
        <v>34.950000000000003</v>
      </c>
      <c r="P67" s="103"/>
      <c r="Q67" s="103"/>
      <c r="R67" s="103"/>
      <c r="S67" s="68">
        <v>34.950000000000003</v>
      </c>
    </row>
    <row r="68" spans="2:19" x14ac:dyDescent="0.2">
      <c r="B68" s="69" t="s">
        <v>141</v>
      </c>
      <c r="C68" s="69"/>
      <c r="D68" s="102" t="s">
        <v>142</v>
      </c>
      <c r="E68" s="103"/>
      <c r="F68" s="103"/>
      <c r="G68" s="103"/>
      <c r="H68" s="103"/>
      <c r="I68" s="103"/>
      <c r="J68" s="103"/>
      <c r="K68" s="103"/>
      <c r="L68" s="104">
        <v>1</v>
      </c>
      <c r="M68" s="103"/>
      <c r="N68" s="103"/>
      <c r="O68" s="104">
        <v>34.950000000000003</v>
      </c>
      <c r="P68" s="103"/>
      <c r="Q68" s="103"/>
      <c r="R68" s="103"/>
      <c r="S68" s="70">
        <v>34.950000000000003</v>
      </c>
    </row>
    <row r="69" spans="2:19" x14ac:dyDescent="0.2">
      <c r="B69" s="69" t="s">
        <v>143</v>
      </c>
      <c r="C69" s="69"/>
      <c r="D69" s="102" t="s">
        <v>144</v>
      </c>
      <c r="E69" s="103"/>
      <c r="F69" s="103"/>
      <c r="G69" s="103"/>
      <c r="H69" s="103"/>
      <c r="I69" s="103"/>
      <c r="J69" s="103"/>
      <c r="K69" s="103"/>
      <c r="L69" s="104">
        <v>1</v>
      </c>
      <c r="M69" s="103"/>
      <c r="N69" s="103"/>
      <c r="O69" s="104">
        <v>34.950000000000003</v>
      </c>
      <c r="P69" s="103"/>
      <c r="Q69" s="103"/>
      <c r="R69" s="103"/>
      <c r="S69" s="70">
        <v>34.950000000000003</v>
      </c>
    </row>
    <row r="70" spans="2:19" x14ac:dyDescent="0.2">
      <c r="B70" s="108" t="s">
        <v>163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9">
        <v>224.73</v>
      </c>
      <c r="M70" s="103"/>
      <c r="N70" s="103"/>
      <c r="O70" s="109">
        <v>0</v>
      </c>
      <c r="P70" s="103"/>
      <c r="Q70" s="103"/>
      <c r="R70" s="103"/>
      <c r="S70" s="68">
        <v>0</v>
      </c>
    </row>
    <row r="71" spans="2:19" x14ac:dyDescent="0.2">
      <c r="B71" s="69" t="s">
        <v>141</v>
      </c>
      <c r="C71" s="69"/>
      <c r="D71" s="102" t="s">
        <v>142</v>
      </c>
      <c r="E71" s="103"/>
      <c r="F71" s="103"/>
      <c r="G71" s="103"/>
      <c r="H71" s="103"/>
      <c r="I71" s="103"/>
      <c r="J71" s="103"/>
      <c r="K71" s="103"/>
      <c r="L71" s="104">
        <v>224.73</v>
      </c>
      <c r="M71" s="103"/>
      <c r="N71" s="103"/>
      <c r="O71" s="104">
        <v>0</v>
      </c>
      <c r="P71" s="103"/>
      <c r="Q71" s="103"/>
      <c r="R71" s="103"/>
      <c r="S71" s="70">
        <v>0</v>
      </c>
    </row>
    <row r="72" spans="2:19" x14ac:dyDescent="0.2">
      <c r="B72" s="69" t="s">
        <v>143</v>
      </c>
      <c r="C72" s="69"/>
      <c r="D72" s="102" t="s">
        <v>144</v>
      </c>
      <c r="E72" s="103"/>
      <c r="F72" s="103"/>
      <c r="G72" s="103"/>
      <c r="H72" s="103"/>
      <c r="I72" s="103"/>
      <c r="J72" s="103"/>
      <c r="K72" s="103"/>
      <c r="L72" s="104">
        <v>224.73</v>
      </c>
      <c r="M72" s="103"/>
      <c r="N72" s="103"/>
      <c r="O72" s="104">
        <v>0</v>
      </c>
      <c r="P72" s="103"/>
      <c r="Q72" s="103"/>
      <c r="R72" s="103"/>
      <c r="S72" s="70">
        <v>0</v>
      </c>
    </row>
    <row r="73" spans="2:19" x14ac:dyDescent="0.2">
      <c r="B73" s="108" t="s">
        <v>166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9">
        <v>27167.02</v>
      </c>
      <c r="M73" s="103"/>
      <c r="N73" s="103"/>
      <c r="O73" s="109">
        <v>25542.01</v>
      </c>
      <c r="P73" s="103"/>
      <c r="Q73" s="103"/>
      <c r="R73" s="103"/>
      <c r="S73" s="68">
        <v>0.94020000000000004</v>
      </c>
    </row>
    <row r="74" spans="2:19" x14ac:dyDescent="0.2">
      <c r="B74" s="69" t="s">
        <v>141</v>
      </c>
      <c r="C74" s="69"/>
      <c r="D74" s="102" t="s">
        <v>142</v>
      </c>
      <c r="E74" s="103"/>
      <c r="F74" s="103"/>
      <c r="G74" s="103"/>
      <c r="H74" s="103"/>
      <c r="I74" s="103"/>
      <c r="J74" s="103"/>
      <c r="K74" s="103"/>
      <c r="L74" s="104">
        <v>27167.02</v>
      </c>
      <c r="M74" s="103"/>
      <c r="N74" s="103"/>
      <c r="O74" s="104">
        <v>25542.01</v>
      </c>
      <c r="P74" s="103"/>
      <c r="Q74" s="103"/>
      <c r="R74" s="103"/>
      <c r="S74" s="70">
        <v>0.94020000000000004</v>
      </c>
    </row>
    <row r="75" spans="2:19" x14ac:dyDescent="0.2">
      <c r="B75" s="69" t="s">
        <v>143</v>
      </c>
      <c r="C75" s="69"/>
      <c r="D75" s="102" t="s">
        <v>144</v>
      </c>
      <c r="E75" s="103"/>
      <c r="F75" s="103"/>
      <c r="G75" s="103"/>
      <c r="H75" s="103"/>
      <c r="I75" s="103"/>
      <c r="J75" s="103"/>
      <c r="K75" s="103"/>
      <c r="L75" s="104">
        <v>26732.02</v>
      </c>
      <c r="M75" s="103"/>
      <c r="N75" s="103"/>
      <c r="O75" s="104">
        <v>25109.32</v>
      </c>
      <c r="P75" s="103"/>
      <c r="Q75" s="103"/>
      <c r="R75" s="103"/>
      <c r="S75" s="70">
        <v>0.93930000000000002</v>
      </c>
    </row>
    <row r="76" spans="2:19" x14ac:dyDescent="0.2">
      <c r="B76" s="69" t="s">
        <v>164</v>
      </c>
      <c r="C76" s="69"/>
      <c r="D76" s="102" t="s">
        <v>165</v>
      </c>
      <c r="E76" s="103"/>
      <c r="F76" s="103"/>
      <c r="G76" s="103"/>
      <c r="H76" s="103"/>
      <c r="I76" s="103"/>
      <c r="J76" s="103"/>
      <c r="K76" s="103"/>
      <c r="L76" s="104">
        <v>435</v>
      </c>
      <c r="M76" s="103"/>
      <c r="N76" s="103"/>
      <c r="O76" s="104">
        <v>432.69</v>
      </c>
      <c r="P76" s="103"/>
      <c r="Q76" s="103"/>
      <c r="R76" s="103"/>
      <c r="S76" s="70">
        <v>0.99470000000000003</v>
      </c>
    </row>
    <row r="77" spans="2:19" x14ac:dyDescent="0.2">
      <c r="B77" s="108" t="s">
        <v>167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9">
        <v>366.5</v>
      </c>
      <c r="M77" s="103"/>
      <c r="N77" s="103"/>
      <c r="O77" s="109">
        <v>305</v>
      </c>
      <c r="P77" s="103"/>
      <c r="Q77" s="103"/>
      <c r="R77" s="103"/>
      <c r="S77" s="68">
        <v>0.83220000000000005</v>
      </c>
    </row>
    <row r="78" spans="2:19" x14ac:dyDescent="0.2">
      <c r="B78" s="69" t="s">
        <v>141</v>
      </c>
      <c r="C78" s="69"/>
      <c r="D78" s="102" t="s">
        <v>142</v>
      </c>
      <c r="E78" s="103"/>
      <c r="F78" s="103"/>
      <c r="G78" s="103"/>
      <c r="H78" s="103"/>
      <c r="I78" s="103"/>
      <c r="J78" s="103"/>
      <c r="K78" s="103"/>
      <c r="L78" s="104">
        <v>366.5</v>
      </c>
      <c r="M78" s="103"/>
      <c r="N78" s="103"/>
      <c r="O78" s="104">
        <v>305</v>
      </c>
      <c r="P78" s="103"/>
      <c r="Q78" s="103"/>
      <c r="R78" s="103"/>
      <c r="S78" s="70">
        <v>0.83220000000000005</v>
      </c>
    </row>
    <row r="79" spans="2:19" x14ac:dyDescent="0.2">
      <c r="B79" s="69" t="s">
        <v>143</v>
      </c>
      <c r="C79" s="69"/>
      <c r="D79" s="102" t="s">
        <v>144</v>
      </c>
      <c r="E79" s="103"/>
      <c r="F79" s="103"/>
      <c r="G79" s="103"/>
      <c r="H79" s="103"/>
      <c r="I79" s="103"/>
      <c r="J79" s="103"/>
      <c r="K79" s="103"/>
      <c r="L79" s="104">
        <v>366.5</v>
      </c>
      <c r="M79" s="103"/>
      <c r="N79" s="103"/>
      <c r="O79" s="104">
        <v>305</v>
      </c>
      <c r="P79" s="103"/>
      <c r="Q79" s="103"/>
      <c r="R79" s="103"/>
      <c r="S79" s="70">
        <v>0.83220000000000005</v>
      </c>
    </row>
    <row r="80" spans="2:19" x14ac:dyDescent="0.2">
      <c r="B80" s="108" t="s">
        <v>150</v>
      </c>
      <c r="C80" s="103"/>
      <c r="D80" s="103"/>
      <c r="E80" s="103"/>
      <c r="F80" s="103"/>
      <c r="G80" s="103"/>
      <c r="H80" s="103"/>
      <c r="I80" s="103"/>
      <c r="J80" s="103"/>
      <c r="K80" s="103"/>
      <c r="L80" s="109">
        <v>680000</v>
      </c>
      <c r="M80" s="103"/>
      <c r="N80" s="103"/>
      <c r="O80" s="109">
        <v>654677.01</v>
      </c>
      <c r="P80" s="103"/>
      <c r="Q80" s="103"/>
      <c r="R80" s="103"/>
      <c r="S80" s="68">
        <v>0.96279999999999999</v>
      </c>
    </row>
    <row r="81" spans="2:19" x14ac:dyDescent="0.2">
      <c r="B81" s="69" t="s">
        <v>141</v>
      </c>
      <c r="C81" s="69"/>
      <c r="D81" s="102" t="s">
        <v>142</v>
      </c>
      <c r="E81" s="103"/>
      <c r="F81" s="103"/>
      <c r="G81" s="103"/>
      <c r="H81" s="103"/>
      <c r="I81" s="103"/>
      <c r="J81" s="103"/>
      <c r="K81" s="103"/>
      <c r="L81" s="104">
        <v>680000</v>
      </c>
      <c r="M81" s="103"/>
      <c r="N81" s="103"/>
      <c r="O81" s="104">
        <v>654677.01</v>
      </c>
      <c r="P81" s="103"/>
      <c r="Q81" s="103"/>
      <c r="R81" s="103"/>
      <c r="S81" s="70">
        <v>0.96279999999999999</v>
      </c>
    </row>
    <row r="82" spans="2:19" x14ac:dyDescent="0.2">
      <c r="B82" s="69" t="s">
        <v>147</v>
      </c>
      <c r="C82" s="69"/>
      <c r="D82" s="102" t="s">
        <v>148</v>
      </c>
      <c r="E82" s="103"/>
      <c r="F82" s="103"/>
      <c r="G82" s="103"/>
      <c r="H82" s="103"/>
      <c r="I82" s="103"/>
      <c r="J82" s="103"/>
      <c r="K82" s="103"/>
      <c r="L82" s="104">
        <v>630000</v>
      </c>
      <c r="M82" s="103"/>
      <c r="N82" s="103"/>
      <c r="O82" s="104">
        <v>613554.54</v>
      </c>
      <c r="P82" s="103"/>
      <c r="Q82" s="103"/>
      <c r="R82" s="103"/>
      <c r="S82" s="70">
        <v>0.97389999999999999</v>
      </c>
    </row>
    <row r="83" spans="2:19" x14ac:dyDescent="0.2">
      <c r="B83" s="69" t="s">
        <v>143</v>
      </c>
      <c r="C83" s="69"/>
      <c r="D83" s="102" t="s">
        <v>144</v>
      </c>
      <c r="E83" s="103"/>
      <c r="F83" s="103"/>
      <c r="G83" s="103"/>
      <c r="H83" s="103"/>
      <c r="I83" s="103"/>
      <c r="J83" s="103"/>
      <c r="K83" s="103"/>
      <c r="L83" s="104">
        <v>50000</v>
      </c>
      <c r="M83" s="103"/>
      <c r="N83" s="103"/>
      <c r="O83" s="104">
        <v>41122.47</v>
      </c>
      <c r="P83" s="103"/>
      <c r="Q83" s="103"/>
      <c r="R83" s="103"/>
      <c r="S83" s="70">
        <v>0.82240000000000002</v>
      </c>
    </row>
    <row r="84" spans="2:19" x14ac:dyDescent="0.2">
      <c r="B84" s="108" t="s">
        <v>180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9">
        <v>150</v>
      </c>
      <c r="M84" s="103"/>
      <c r="N84" s="103"/>
      <c r="O84" s="109">
        <v>14.96</v>
      </c>
      <c r="P84" s="103"/>
      <c r="Q84" s="103"/>
      <c r="R84" s="103"/>
      <c r="S84" s="68">
        <v>9.9699999999999997E-2</v>
      </c>
    </row>
    <row r="85" spans="2:19" x14ac:dyDescent="0.2">
      <c r="B85" s="69" t="s">
        <v>141</v>
      </c>
      <c r="C85" s="69"/>
      <c r="D85" s="102" t="s">
        <v>142</v>
      </c>
      <c r="E85" s="103"/>
      <c r="F85" s="103"/>
      <c r="G85" s="103"/>
      <c r="H85" s="103"/>
      <c r="I85" s="103"/>
      <c r="J85" s="103"/>
      <c r="K85" s="103"/>
      <c r="L85" s="104">
        <v>150</v>
      </c>
      <c r="M85" s="103"/>
      <c r="N85" s="103"/>
      <c r="O85" s="104">
        <v>14.96</v>
      </c>
      <c r="P85" s="103"/>
      <c r="Q85" s="103"/>
      <c r="R85" s="103"/>
      <c r="S85" s="70">
        <v>9.9699999999999997E-2</v>
      </c>
    </row>
    <row r="86" spans="2:19" x14ac:dyDescent="0.2">
      <c r="B86" s="69" t="s">
        <v>143</v>
      </c>
      <c r="C86" s="69"/>
      <c r="D86" s="102" t="s">
        <v>144</v>
      </c>
      <c r="E86" s="103"/>
      <c r="F86" s="103"/>
      <c r="G86" s="103"/>
      <c r="H86" s="103"/>
      <c r="I86" s="103"/>
      <c r="J86" s="103"/>
      <c r="K86" s="103"/>
      <c r="L86" s="104">
        <v>150</v>
      </c>
      <c r="M86" s="103"/>
      <c r="N86" s="103"/>
      <c r="O86" s="104">
        <v>0</v>
      </c>
      <c r="P86" s="103"/>
      <c r="Q86" s="103"/>
      <c r="R86" s="103"/>
      <c r="S86" s="70">
        <v>0</v>
      </c>
    </row>
    <row r="87" spans="2:19" x14ac:dyDescent="0.2">
      <c r="B87" s="69" t="s">
        <v>164</v>
      </c>
      <c r="C87" s="69"/>
      <c r="D87" s="102" t="s">
        <v>165</v>
      </c>
      <c r="E87" s="103"/>
      <c r="F87" s="103"/>
      <c r="G87" s="103"/>
      <c r="H87" s="103"/>
      <c r="I87" s="103"/>
      <c r="J87" s="103"/>
      <c r="K87" s="103"/>
      <c r="L87" s="104">
        <v>0</v>
      </c>
      <c r="M87" s="103"/>
      <c r="N87" s="103"/>
      <c r="O87" s="104">
        <v>14.96</v>
      </c>
      <c r="P87" s="103"/>
      <c r="Q87" s="103"/>
      <c r="R87" s="103"/>
      <c r="S87" s="70">
        <v>0</v>
      </c>
    </row>
    <row r="88" spans="2:19" x14ac:dyDescent="0.2">
      <c r="B88" s="105" t="s">
        <v>168</v>
      </c>
      <c r="C88" s="106"/>
      <c r="D88" s="106"/>
      <c r="E88" s="106"/>
      <c r="F88" s="106"/>
      <c r="G88" s="106"/>
      <c r="H88" s="106"/>
      <c r="I88" s="106"/>
      <c r="J88" s="106"/>
      <c r="K88" s="106"/>
      <c r="L88" s="107">
        <v>62153.56</v>
      </c>
      <c r="M88" s="106"/>
      <c r="N88" s="106"/>
      <c r="O88" s="107">
        <v>56936.25</v>
      </c>
      <c r="P88" s="106"/>
      <c r="Q88" s="106"/>
      <c r="R88" s="106"/>
      <c r="S88" s="73">
        <v>0.91610000000000003</v>
      </c>
    </row>
    <row r="89" spans="2:19" x14ac:dyDescent="0.2">
      <c r="B89" s="108" t="s">
        <v>140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9">
        <v>17284.13</v>
      </c>
      <c r="M89" s="103"/>
      <c r="N89" s="103"/>
      <c r="O89" s="109">
        <v>15955.38</v>
      </c>
      <c r="P89" s="103"/>
      <c r="Q89" s="103"/>
      <c r="R89" s="103"/>
      <c r="S89" s="68">
        <v>0.92310000000000003</v>
      </c>
    </row>
    <row r="90" spans="2:19" x14ac:dyDescent="0.2">
      <c r="B90" s="69" t="s">
        <v>141</v>
      </c>
      <c r="C90" s="69"/>
      <c r="D90" s="102" t="s">
        <v>142</v>
      </c>
      <c r="E90" s="103"/>
      <c r="F90" s="103"/>
      <c r="G90" s="103"/>
      <c r="H90" s="103"/>
      <c r="I90" s="103"/>
      <c r="J90" s="103"/>
      <c r="K90" s="103"/>
      <c r="L90" s="104">
        <v>15413.5</v>
      </c>
      <c r="M90" s="103"/>
      <c r="N90" s="103"/>
      <c r="O90" s="104">
        <v>15413.5</v>
      </c>
      <c r="P90" s="103"/>
      <c r="Q90" s="103"/>
      <c r="R90" s="103"/>
      <c r="S90" s="70">
        <v>1</v>
      </c>
    </row>
    <row r="91" spans="2:19" x14ac:dyDescent="0.2">
      <c r="B91" s="69" t="s">
        <v>143</v>
      </c>
      <c r="C91" s="69"/>
      <c r="D91" s="102" t="s">
        <v>144</v>
      </c>
      <c r="E91" s="103"/>
      <c r="F91" s="103"/>
      <c r="G91" s="103"/>
      <c r="H91" s="103"/>
      <c r="I91" s="103"/>
      <c r="J91" s="103"/>
      <c r="K91" s="103"/>
      <c r="L91" s="104">
        <v>15413.5</v>
      </c>
      <c r="M91" s="103"/>
      <c r="N91" s="103"/>
      <c r="O91" s="104">
        <v>15413.5</v>
      </c>
      <c r="P91" s="103"/>
      <c r="Q91" s="103"/>
      <c r="R91" s="103"/>
      <c r="S91" s="70">
        <v>1</v>
      </c>
    </row>
    <row r="92" spans="2:19" x14ac:dyDescent="0.2">
      <c r="B92" s="69" t="s">
        <v>153</v>
      </c>
      <c r="C92" s="69"/>
      <c r="D92" s="102" t="s">
        <v>154</v>
      </c>
      <c r="E92" s="103"/>
      <c r="F92" s="103"/>
      <c r="G92" s="103"/>
      <c r="H92" s="103"/>
      <c r="I92" s="103"/>
      <c r="J92" s="103"/>
      <c r="K92" s="103"/>
      <c r="L92" s="104">
        <v>1870.63</v>
      </c>
      <c r="M92" s="103"/>
      <c r="N92" s="103"/>
      <c r="O92" s="104">
        <v>541.88</v>
      </c>
      <c r="P92" s="103"/>
      <c r="Q92" s="103"/>
      <c r="R92" s="103"/>
      <c r="S92" s="70">
        <v>0.28970000000000001</v>
      </c>
    </row>
    <row r="93" spans="2:19" x14ac:dyDescent="0.2">
      <c r="B93" s="69" t="s">
        <v>185</v>
      </c>
      <c r="C93" s="69"/>
      <c r="D93" s="102" t="s">
        <v>184</v>
      </c>
      <c r="E93" s="103"/>
      <c r="F93" s="103"/>
      <c r="G93" s="103"/>
      <c r="H93" s="103"/>
      <c r="I93" s="103"/>
      <c r="J93" s="103"/>
      <c r="K93" s="103"/>
      <c r="L93" s="104">
        <v>1870.63</v>
      </c>
      <c r="M93" s="103"/>
      <c r="N93" s="103"/>
      <c r="O93" s="104">
        <v>541.88</v>
      </c>
      <c r="P93" s="103"/>
      <c r="Q93" s="103"/>
      <c r="R93" s="103"/>
      <c r="S93" s="70">
        <v>0.28970000000000001</v>
      </c>
    </row>
    <row r="94" spans="2:19" x14ac:dyDescent="0.2">
      <c r="B94" s="108" t="s">
        <v>145</v>
      </c>
      <c r="C94" s="103"/>
      <c r="D94" s="103"/>
      <c r="E94" s="103"/>
      <c r="F94" s="103"/>
      <c r="G94" s="103"/>
      <c r="H94" s="103"/>
      <c r="I94" s="103"/>
      <c r="J94" s="103"/>
      <c r="K94" s="103"/>
      <c r="L94" s="109">
        <v>9125</v>
      </c>
      <c r="M94" s="103"/>
      <c r="N94" s="103"/>
      <c r="O94" s="109">
        <v>9125</v>
      </c>
      <c r="P94" s="103"/>
      <c r="Q94" s="103"/>
      <c r="R94" s="103"/>
      <c r="S94" s="68">
        <v>1</v>
      </c>
    </row>
    <row r="95" spans="2:19" x14ac:dyDescent="0.2">
      <c r="B95" s="69" t="s">
        <v>153</v>
      </c>
      <c r="C95" s="69"/>
      <c r="D95" s="102" t="s">
        <v>154</v>
      </c>
      <c r="E95" s="103"/>
      <c r="F95" s="103"/>
      <c r="G95" s="103"/>
      <c r="H95" s="103"/>
      <c r="I95" s="103"/>
      <c r="J95" s="103"/>
      <c r="K95" s="103"/>
      <c r="L95" s="104">
        <v>9125</v>
      </c>
      <c r="M95" s="103"/>
      <c r="N95" s="103"/>
      <c r="O95" s="104">
        <v>9125</v>
      </c>
      <c r="P95" s="103"/>
      <c r="Q95" s="103"/>
      <c r="R95" s="103"/>
      <c r="S95" s="70">
        <v>1</v>
      </c>
    </row>
    <row r="96" spans="2:19" x14ac:dyDescent="0.2">
      <c r="B96" s="69" t="s">
        <v>185</v>
      </c>
      <c r="C96" s="69"/>
      <c r="D96" s="102" t="s">
        <v>184</v>
      </c>
      <c r="E96" s="103"/>
      <c r="F96" s="103"/>
      <c r="G96" s="103"/>
      <c r="H96" s="103"/>
      <c r="I96" s="103"/>
      <c r="J96" s="103"/>
      <c r="K96" s="103"/>
      <c r="L96" s="104">
        <v>9125</v>
      </c>
      <c r="M96" s="103"/>
      <c r="N96" s="103"/>
      <c r="O96" s="104">
        <v>9125</v>
      </c>
      <c r="P96" s="103"/>
      <c r="Q96" s="103"/>
      <c r="R96" s="103"/>
      <c r="S96" s="70">
        <v>1</v>
      </c>
    </row>
    <row r="97" spans="2:19" x14ac:dyDescent="0.2">
      <c r="B97" s="108" t="s">
        <v>166</v>
      </c>
      <c r="C97" s="103"/>
      <c r="D97" s="103"/>
      <c r="E97" s="103"/>
      <c r="F97" s="103"/>
      <c r="G97" s="103"/>
      <c r="H97" s="103"/>
      <c r="I97" s="103"/>
      <c r="J97" s="103"/>
      <c r="K97" s="103"/>
      <c r="L97" s="109">
        <v>31976.62</v>
      </c>
      <c r="M97" s="103"/>
      <c r="N97" s="103"/>
      <c r="O97" s="109">
        <v>29114.37</v>
      </c>
      <c r="P97" s="103"/>
      <c r="Q97" s="103"/>
      <c r="R97" s="103"/>
      <c r="S97" s="68">
        <v>0.91049999999999998</v>
      </c>
    </row>
    <row r="98" spans="2:19" x14ac:dyDescent="0.2">
      <c r="B98" s="69" t="s">
        <v>141</v>
      </c>
      <c r="C98" s="69"/>
      <c r="D98" s="102" t="s">
        <v>142</v>
      </c>
      <c r="E98" s="103"/>
      <c r="F98" s="103"/>
      <c r="G98" s="103"/>
      <c r="H98" s="103"/>
      <c r="I98" s="103"/>
      <c r="J98" s="103"/>
      <c r="K98" s="103"/>
      <c r="L98" s="104">
        <v>2862.25</v>
      </c>
      <c r="M98" s="103"/>
      <c r="N98" s="103"/>
      <c r="O98" s="104">
        <v>0</v>
      </c>
      <c r="P98" s="103"/>
      <c r="Q98" s="103"/>
      <c r="R98" s="103"/>
      <c r="S98" s="70">
        <v>0</v>
      </c>
    </row>
    <row r="99" spans="2:19" x14ac:dyDescent="0.2">
      <c r="B99" s="69" t="s">
        <v>143</v>
      </c>
      <c r="C99" s="69"/>
      <c r="D99" s="102" t="s">
        <v>144</v>
      </c>
      <c r="E99" s="103"/>
      <c r="F99" s="103"/>
      <c r="G99" s="103"/>
      <c r="H99" s="103"/>
      <c r="I99" s="103"/>
      <c r="J99" s="103"/>
      <c r="K99" s="103"/>
      <c r="L99" s="104">
        <v>2862.25</v>
      </c>
      <c r="M99" s="103"/>
      <c r="N99" s="103"/>
      <c r="O99" s="104">
        <v>0</v>
      </c>
      <c r="P99" s="103"/>
      <c r="Q99" s="103"/>
      <c r="R99" s="103"/>
      <c r="S99" s="70">
        <v>0</v>
      </c>
    </row>
    <row r="100" spans="2:19" x14ac:dyDescent="0.2">
      <c r="B100" s="69" t="s">
        <v>153</v>
      </c>
      <c r="C100" s="69"/>
      <c r="D100" s="102" t="s">
        <v>154</v>
      </c>
      <c r="E100" s="103"/>
      <c r="F100" s="103"/>
      <c r="G100" s="103"/>
      <c r="H100" s="103"/>
      <c r="I100" s="103"/>
      <c r="J100" s="103"/>
      <c r="K100" s="103"/>
      <c r="L100" s="104">
        <v>29114.37</v>
      </c>
      <c r="M100" s="103"/>
      <c r="N100" s="103"/>
      <c r="O100" s="104">
        <v>29114.37</v>
      </c>
      <c r="P100" s="103"/>
      <c r="Q100" s="103"/>
      <c r="R100" s="103"/>
      <c r="S100" s="70">
        <v>1</v>
      </c>
    </row>
    <row r="101" spans="2:19" x14ac:dyDescent="0.2">
      <c r="B101" s="69" t="s">
        <v>185</v>
      </c>
      <c r="C101" s="69"/>
      <c r="D101" s="102" t="s">
        <v>184</v>
      </c>
      <c r="E101" s="103"/>
      <c r="F101" s="103"/>
      <c r="G101" s="103"/>
      <c r="H101" s="103"/>
      <c r="I101" s="103"/>
      <c r="J101" s="103"/>
      <c r="K101" s="103"/>
      <c r="L101" s="104">
        <v>29114.37</v>
      </c>
      <c r="M101" s="103"/>
      <c r="N101" s="103"/>
      <c r="O101" s="104">
        <v>29114.37</v>
      </c>
      <c r="P101" s="103"/>
      <c r="Q101" s="103"/>
      <c r="R101" s="103"/>
      <c r="S101" s="70">
        <v>1</v>
      </c>
    </row>
    <row r="102" spans="2:19" x14ac:dyDescent="0.2">
      <c r="B102" s="108" t="s">
        <v>150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9">
        <v>1000</v>
      </c>
      <c r="M102" s="103"/>
      <c r="N102" s="103"/>
      <c r="O102" s="109">
        <v>0</v>
      </c>
      <c r="P102" s="103"/>
      <c r="Q102" s="103"/>
      <c r="R102" s="103"/>
      <c r="S102" s="68">
        <v>0</v>
      </c>
    </row>
    <row r="103" spans="2:19" x14ac:dyDescent="0.2">
      <c r="B103" s="69" t="s">
        <v>141</v>
      </c>
      <c r="C103" s="69"/>
      <c r="D103" s="102" t="s">
        <v>142</v>
      </c>
      <c r="E103" s="103"/>
      <c r="F103" s="103"/>
      <c r="G103" s="103"/>
      <c r="H103" s="103"/>
      <c r="I103" s="103"/>
      <c r="J103" s="103"/>
      <c r="K103" s="103"/>
      <c r="L103" s="104">
        <v>1000</v>
      </c>
      <c r="M103" s="103"/>
      <c r="N103" s="103"/>
      <c r="O103" s="104">
        <v>0</v>
      </c>
      <c r="P103" s="103"/>
      <c r="Q103" s="103"/>
      <c r="R103" s="103"/>
      <c r="S103" s="70">
        <v>0</v>
      </c>
    </row>
    <row r="104" spans="2:19" x14ac:dyDescent="0.2">
      <c r="B104" s="69" t="s">
        <v>143</v>
      </c>
      <c r="C104" s="69"/>
      <c r="D104" s="102" t="s">
        <v>144</v>
      </c>
      <c r="E104" s="103"/>
      <c r="F104" s="103"/>
      <c r="G104" s="103"/>
      <c r="H104" s="103"/>
      <c r="I104" s="103"/>
      <c r="J104" s="103"/>
      <c r="K104" s="103"/>
      <c r="L104" s="104">
        <v>1000</v>
      </c>
      <c r="M104" s="103"/>
      <c r="N104" s="103"/>
      <c r="O104" s="104">
        <v>0</v>
      </c>
      <c r="P104" s="103"/>
      <c r="Q104" s="103"/>
      <c r="R104" s="103"/>
      <c r="S104" s="70">
        <v>0</v>
      </c>
    </row>
    <row r="105" spans="2:19" x14ac:dyDescent="0.2">
      <c r="B105" s="69" t="s">
        <v>153</v>
      </c>
      <c r="C105" s="69"/>
      <c r="D105" s="102" t="s">
        <v>154</v>
      </c>
      <c r="E105" s="103"/>
      <c r="F105" s="103"/>
      <c r="G105" s="103"/>
      <c r="H105" s="103"/>
      <c r="I105" s="103"/>
      <c r="J105" s="103"/>
      <c r="K105" s="103"/>
      <c r="L105" s="104">
        <v>0</v>
      </c>
      <c r="M105" s="103"/>
      <c r="N105" s="103"/>
      <c r="O105" s="104">
        <v>0</v>
      </c>
      <c r="P105" s="103"/>
      <c r="Q105" s="103"/>
      <c r="R105" s="103"/>
      <c r="S105" s="70">
        <v>0</v>
      </c>
    </row>
    <row r="106" spans="2:19" x14ac:dyDescent="0.2">
      <c r="B106" s="69" t="s">
        <v>155</v>
      </c>
      <c r="C106" s="69"/>
      <c r="D106" s="102" t="s">
        <v>156</v>
      </c>
      <c r="E106" s="103"/>
      <c r="F106" s="103"/>
      <c r="G106" s="103"/>
      <c r="H106" s="103"/>
      <c r="I106" s="103"/>
      <c r="J106" s="103"/>
      <c r="K106" s="103"/>
      <c r="L106" s="104">
        <v>0</v>
      </c>
      <c r="M106" s="103"/>
      <c r="N106" s="103"/>
      <c r="O106" s="104">
        <v>0</v>
      </c>
      <c r="P106" s="103"/>
      <c r="Q106" s="103"/>
      <c r="R106" s="103"/>
      <c r="S106" s="70">
        <v>0</v>
      </c>
    </row>
    <row r="107" spans="2:19" x14ac:dyDescent="0.2">
      <c r="B107" s="108" t="s">
        <v>180</v>
      </c>
      <c r="C107" s="103"/>
      <c r="D107" s="103"/>
      <c r="E107" s="103"/>
      <c r="F107" s="103"/>
      <c r="G107" s="103"/>
      <c r="H107" s="103"/>
      <c r="I107" s="103"/>
      <c r="J107" s="103"/>
      <c r="K107" s="103"/>
      <c r="L107" s="109">
        <v>2750</v>
      </c>
      <c r="M107" s="103"/>
      <c r="N107" s="103"/>
      <c r="O107" s="109">
        <v>2741.5</v>
      </c>
      <c r="P107" s="103"/>
      <c r="Q107" s="103"/>
      <c r="R107" s="103"/>
      <c r="S107" s="68">
        <v>0.99690000000000001</v>
      </c>
    </row>
    <row r="108" spans="2:19" x14ac:dyDescent="0.2">
      <c r="B108" s="69" t="s">
        <v>153</v>
      </c>
      <c r="C108" s="69"/>
      <c r="D108" s="102" t="s">
        <v>154</v>
      </c>
      <c r="E108" s="103"/>
      <c r="F108" s="103"/>
      <c r="G108" s="103"/>
      <c r="H108" s="103"/>
      <c r="I108" s="103"/>
      <c r="J108" s="103"/>
      <c r="K108" s="103"/>
      <c r="L108" s="104">
        <v>2750</v>
      </c>
      <c r="M108" s="103"/>
      <c r="N108" s="103"/>
      <c r="O108" s="104">
        <v>2741.5</v>
      </c>
      <c r="P108" s="103"/>
      <c r="Q108" s="103"/>
      <c r="R108" s="103"/>
      <c r="S108" s="70">
        <v>0.99690000000000001</v>
      </c>
    </row>
    <row r="109" spans="2:19" x14ac:dyDescent="0.2">
      <c r="B109" s="69" t="s">
        <v>155</v>
      </c>
      <c r="C109" s="69"/>
      <c r="D109" s="102" t="s">
        <v>156</v>
      </c>
      <c r="E109" s="103"/>
      <c r="F109" s="103"/>
      <c r="G109" s="103"/>
      <c r="H109" s="103"/>
      <c r="I109" s="103"/>
      <c r="J109" s="103"/>
      <c r="K109" s="103"/>
      <c r="L109" s="104">
        <v>2750</v>
      </c>
      <c r="M109" s="103"/>
      <c r="N109" s="103"/>
      <c r="O109" s="104">
        <v>2741.5</v>
      </c>
      <c r="P109" s="103"/>
      <c r="Q109" s="103"/>
      <c r="R109" s="103"/>
      <c r="S109" s="70">
        <v>0.99690000000000001</v>
      </c>
    </row>
    <row r="110" spans="2:19" x14ac:dyDescent="0.2">
      <c r="B110" s="108" t="s">
        <v>213</v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9">
        <v>17.809999999999999</v>
      </c>
      <c r="M110" s="103"/>
      <c r="N110" s="103"/>
      <c r="O110" s="109">
        <v>0</v>
      </c>
      <c r="P110" s="103"/>
      <c r="Q110" s="103"/>
      <c r="R110" s="103"/>
      <c r="S110" s="68">
        <v>0</v>
      </c>
    </row>
    <row r="111" spans="2:19" x14ac:dyDescent="0.2">
      <c r="B111" s="69" t="s">
        <v>153</v>
      </c>
      <c r="C111" s="69"/>
      <c r="D111" s="102" t="s">
        <v>154</v>
      </c>
      <c r="E111" s="103"/>
      <c r="F111" s="103"/>
      <c r="G111" s="103"/>
      <c r="H111" s="103"/>
      <c r="I111" s="103"/>
      <c r="J111" s="103"/>
      <c r="K111" s="103"/>
      <c r="L111" s="104">
        <v>17.809999999999999</v>
      </c>
      <c r="M111" s="103"/>
      <c r="N111" s="103"/>
      <c r="O111" s="104">
        <v>0</v>
      </c>
      <c r="P111" s="103"/>
      <c r="Q111" s="103"/>
      <c r="R111" s="103"/>
      <c r="S111" s="70">
        <v>0</v>
      </c>
    </row>
    <row r="112" spans="2:19" x14ac:dyDescent="0.2">
      <c r="B112" s="69" t="s">
        <v>155</v>
      </c>
      <c r="C112" s="69"/>
      <c r="D112" s="102" t="s">
        <v>156</v>
      </c>
      <c r="E112" s="103"/>
      <c r="F112" s="103"/>
      <c r="G112" s="103"/>
      <c r="H112" s="103"/>
      <c r="I112" s="103"/>
      <c r="J112" s="103"/>
      <c r="K112" s="103"/>
      <c r="L112" s="104">
        <v>17.809999999999999</v>
      </c>
      <c r="M112" s="103"/>
      <c r="N112" s="103"/>
      <c r="O112" s="104">
        <v>0</v>
      </c>
      <c r="P112" s="103"/>
      <c r="Q112" s="103"/>
      <c r="R112" s="103"/>
      <c r="S112" s="70">
        <v>0</v>
      </c>
    </row>
    <row r="113" spans="2:19" x14ac:dyDescent="0.2">
      <c r="B113" s="105" t="s">
        <v>179</v>
      </c>
      <c r="C113" s="106"/>
      <c r="D113" s="106"/>
      <c r="E113" s="106"/>
      <c r="F113" s="106"/>
      <c r="G113" s="106"/>
      <c r="H113" s="106"/>
      <c r="I113" s="106"/>
      <c r="J113" s="106"/>
      <c r="K113" s="106"/>
      <c r="L113" s="107">
        <v>47.51</v>
      </c>
      <c r="M113" s="106"/>
      <c r="N113" s="106"/>
      <c r="O113" s="107">
        <v>30.77</v>
      </c>
      <c r="P113" s="106"/>
      <c r="Q113" s="106"/>
      <c r="R113" s="106"/>
      <c r="S113" s="73">
        <v>0.64770000000000005</v>
      </c>
    </row>
    <row r="114" spans="2:19" x14ac:dyDescent="0.2">
      <c r="B114" s="108" t="s">
        <v>150</v>
      </c>
      <c r="C114" s="103"/>
      <c r="D114" s="103"/>
      <c r="E114" s="103"/>
      <c r="F114" s="103"/>
      <c r="G114" s="103"/>
      <c r="H114" s="103"/>
      <c r="I114" s="103"/>
      <c r="J114" s="103"/>
      <c r="K114" s="103"/>
      <c r="L114" s="109">
        <v>0</v>
      </c>
      <c r="M114" s="103"/>
      <c r="N114" s="103"/>
      <c r="O114" s="109">
        <v>0</v>
      </c>
      <c r="P114" s="103"/>
      <c r="Q114" s="103"/>
      <c r="R114" s="103"/>
      <c r="S114" s="68">
        <v>0</v>
      </c>
    </row>
    <row r="115" spans="2:19" x14ac:dyDescent="0.2">
      <c r="B115" s="69" t="s">
        <v>141</v>
      </c>
      <c r="C115" s="69"/>
      <c r="D115" s="102" t="s">
        <v>142</v>
      </c>
      <c r="E115" s="103"/>
      <c r="F115" s="103"/>
      <c r="G115" s="103"/>
      <c r="H115" s="103"/>
      <c r="I115" s="103"/>
      <c r="J115" s="103"/>
      <c r="K115" s="103"/>
      <c r="L115" s="104">
        <v>0</v>
      </c>
      <c r="M115" s="103"/>
      <c r="N115" s="103"/>
      <c r="O115" s="104">
        <v>0</v>
      </c>
      <c r="P115" s="103"/>
      <c r="Q115" s="103"/>
      <c r="R115" s="103"/>
      <c r="S115" s="70">
        <v>0</v>
      </c>
    </row>
    <row r="116" spans="2:19" x14ac:dyDescent="0.2">
      <c r="B116" s="69" t="s">
        <v>147</v>
      </c>
      <c r="C116" s="69"/>
      <c r="D116" s="102" t="s">
        <v>148</v>
      </c>
      <c r="E116" s="103"/>
      <c r="F116" s="103"/>
      <c r="G116" s="103"/>
      <c r="H116" s="103"/>
      <c r="I116" s="103"/>
      <c r="J116" s="103"/>
      <c r="K116" s="103"/>
      <c r="L116" s="104">
        <v>0</v>
      </c>
      <c r="M116" s="103"/>
      <c r="N116" s="103"/>
      <c r="O116" s="104">
        <v>0</v>
      </c>
      <c r="P116" s="103"/>
      <c r="Q116" s="103"/>
      <c r="R116" s="103"/>
      <c r="S116" s="70">
        <v>0</v>
      </c>
    </row>
    <row r="117" spans="2:19" x14ac:dyDescent="0.2">
      <c r="B117" s="69" t="s">
        <v>143</v>
      </c>
      <c r="C117" s="69"/>
      <c r="D117" s="102" t="s">
        <v>144</v>
      </c>
      <c r="E117" s="103"/>
      <c r="F117" s="103"/>
      <c r="G117" s="103"/>
      <c r="H117" s="103"/>
      <c r="I117" s="103"/>
      <c r="J117" s="103"/>
      <c r="K117" s="103"/>
      <c r="L117" s="104">
        <v>0</v>
      </c>
      <c r="M117" s="103"/>
      <c r="N117" s="103"/>
      <c r="O117" s="104">
        <v>0</v>
      </c>
      <c r="P117" s="103"/>
      <c r="Q117" s="103"/>
      <c r="R117" s="103"/>
      <c r="S117" s="70">
        <v>0</v>
      </c>
    </row>
    <row r="118" spans="2:19" x14ac:dyDescent="0.2">
      <c r="B118" s="69" t="s">
        <v>164</v>
      </c>
      <c r="C118" s="69"/>
      <c r="D118" s="102" t="s">
        <v>165</v>
      </c>
      <c r="E118" s="103"/>
      <c r="F118" s="103"/>
      <c r="G118" s="103"/>
      <c r="H118" s="103"/>
      <c r="I118" s="103"/>
      <c r="J118" s="103"/>
      <c r="K118" s="103"/>
      <c r="L118" s="104">
        <v>0</v>
      </c>
      <c r="M118" s="103"/>
      <c r="N118" s="103"/>
      <c r="O118" s="104">
        <v>0</v>
      </c>
      <c r="P118" s="103"/>
      <c r="Q118" s="103"/>
      <c r="R118" s="103"/>
      <c r="S118" s="70">
        <v>0</v>
      </c>
    </row>
    <row r="119" spans="2:19" x14ac:dyDescent="0.2">
      <c r="B119" s="108" t="s">
        <v>212</v>
      </c>
      <c r="C119" s="103"/>
      <c r="D119" s="103"/>
      <c r="E119" s="103"/>
      <c r="F119" s="103"/>
      <c r="G119" s="103"/>
      <c r="H119" s="103"/>
      <c r="I119" s="103"/>
      <c r="J119" s="103"/>
      <c r="K119" s="103"/>
      <c r="L119" s="109">
        <v>47.51</v>
      </c>
      <c r="M119" s="103"/>
      <c r="N119" s="103"/>
      <c r="O119" s="109">
        <v>30.77</v>
      </c>
      <c r="P119" s="103"/>
      <c r="Q119" s="103"/>
      <c r="R119" s="103"/>
      <c r="S119" s="68">
        <v>0.64770000000000005</v>
      </c>
    </row>
    <row r="120" spans="2:19" x14ac:dyDescent="0.2">
      <c r="B120" s="69" t="s">
        <v>141</v>
      </c>
      <c r="C120" s="69"/>
      <c r="D120" s="102" t="s">
        <v>142</v>
      </c>
      <c r="E120" s="103"/>
      <c r="F120" s="103"/>
      <c r="G120" s="103"/>
      <c r="H120" s="103"/>
      <c r="I120" s="103"/>
      <c r="J120" s="103"/>
      <c r="K120" s="103"/>
      <c r="L120" s="104">
        <v>47.51</v>
      </c>
      <c r="M120" s="103"/>
      <c r="N120" s="103"/>
      <c r="O120" s="104">
        <v>30.77</v>
      </c>
      <c r="P120" s="103"/>
      <c r="Q120" s="103"/>
      <c r="R120" s="103"/>
      <c r="S120" s="70">
        <v>0.64770000000000005</v>
      </c>
    </row>
    <row r="121" spans="2:19" x14ac:dyDescent="0.2">
      <c r="B121" s="69" t="s">
        <v>143</v>
      </c>
      <c r="C121" s="69"/>
      <c r="D121" s="102" t="s">
        <v>144</v>
      </c>
      <c r="E121" s="103"/>
      <c r="F121" s="103"/>
      <c r="G121" s="103"/>
      <c r="H121" s="103"/>
      <c r="I121" s="103"/>
      <c r="J121" s="103"/>
      <c r="K121" s="103"/>
      <c r="L121" s="104">
        <v>47.51</v>
      </c>
      <c r="M121" s="103"/>
      <c r="N121" s="103"/>
      <c r="O121" s="104">
        <v>30.77</v>
      </c>
      <c r="P121" s="103"/>
      <c r="Q121" s="103"/>
      <c r="R121" s="103"/>
      <c r="S121" s="70">
        <v>0.64770000000000005</v>
      </c>
    </row>
    <row r="122" spans="2:19" x14ac:dyDescent="0.2">
      <c r="B122" s="105" t="s">
        <v>169</v>
      </c>
      <c r="C122" s="106"/>
      <c r="D122" s="106"/>
      <c r="E122" s="106"/>
      <c r="F122" s="106"/>
      <c r="G122" s="106"/>
      <c r="H122" s="106"/>
      <c r="I122" s="106"/>
      <c r="J122" s="106"/>
      <c r="K122" s="106"/>
      <c r="L122" s="107">
        <v>23941.25</v>
      </c>
      <c r="M122" s="106"/>
      <c r="N122" s="106"/>
      <c r="O122" s="107">
        <v>23941.25</v>
      </c>
      <c r="P122" s="106"/>
      <c r="Q122" s="106"/>
      <c r="R122" s="106"/>
      <c r="S122" s="73">
        <v>1</v>
      </c>
    </row>
    <row r="123" spans="2:19" x14ac:dyDescent="0.2">
      <c r="B123" s="108" t="s">
        <v>166</v>
      </c>
      <c r="C123" s="103"/>
      <c r="D123" s="103"/>
      <c r="E123" s="103"/>
      <c r="F123" s="103"/>
      <c r="G123" s="103"/>
      <c r="H123" s="103"/>
      <c r="I123" s="103"/>
      <c r="J123" s="103"/>
      <c r="K123" s="103"/>
      <c r="L123" s="109">
        <v>23941.25</v>
      </c>
      <c r="M123" s="103"/>
      <c r="N123" s="103"/>
      <c r="O123" s="109">
        <v>23941.25</v>
      </c>
      <c r="P123" s="103"/>
      <c r="Q123" s="103"/>
      <c r="R123" s="103"/>
      <c r="S123" s="68">
        <v>1</v>
      </c>
    </row>
    <row r="124" spans="2:19" x14ac:dyDescent="0.2">
      <c r="B124" s="69" t="s">
        <v>141</v>
      </c>
      <c r="C124" s="69"/>
      <c r="D124" s="102" t="s">
        <v>142</v>
      </c>
      <c r="E124" s="103"/>
      <c r="F124" s="103"/>
      <c r="G124" s="103"/>
      <c r="H124" s="103"/>
      <c r="I124" s="103"/>
      <c r="J124" s="103"/>
      <c r="K124" s="103"/>
      <c r="L124" s="104">
        <v>23941.25</v>
      </c>
      <c r="M124" s="103"/>
      <c r="N124" s="103"/>
      <c r="O124" s="104">
        <v>23941.25</v>
      </c>
      <c r="P124" s="103"/>
      <c r="Q124" s="103"/>
      <c r="R124" s="103"/>
      <c r="S124" s="70">
        <v>1</v>
      </c>
    </row>
    <row r="125" spans="2:19" x14ac:dyDescent="0.2">
      <c r="B125" s="69" t="s">
        <v>143</v>
      </c>
      <c r="C125" s="69"/>
      <c r="D125" s="102" t="s">
        <v>144</v>
      </c>
      <c r="E125" s="103"/>
      <c r="F125" s="103"/>
      <c r="G125" s="103"/>
      <c r="H125" s="103"/>
      <c r="I125" s="103"/>
      <c r="J125" s="103"/>
      <c r="K125" s="103"/>
      <c r="L125" s="104">
        <v>23941.25</v>
      </c>
      <c r="M125" s="103"/>
      <c r="N125" s="103"/>
      <c r="O125" s="104">
        <v>23941.25</v>
      </c>
      <c r="P125" s="103"/>
      <c r="Q125" s="103"/>
      <c r="R125" s="103"/>
      <c r="S125" s="70">
        <v>1</v>
      </c>
    </row>
    <row r="126" spans="2:19" ht="13.15" hidden="1" customHeight="1" x14ac:dyDescent="0.2"/>
  </sheetData>
  <mergeCells count="355">
    <mergeCell ref="B2:F2"/>
    <mergeCell ref="N2:O2"/>
    <mergeCell ref="R2:U2"/>
    <mergeCell ref="B3:E3"/>
    <mergeCell ref="M3:O3"/>
    <mergeCell ref="R3:U3"/>
    <mergeCell ref="B4:D4"/>
    <mergeCell ref="I4:I5"/>
    <mergeCell ref="H9:J9"/>
    <mergeCell ref="D11:K11"/>
    <mergeCell ref="L11:N11"/>
    <mergeCell ref="E5:G5"/>
    <mergeCell ref="O11:R11"/>
    <mergeCell ref="B12:K12"/>
    <mergeCell ref="L12:N12"/>
    <mergeCell ref="O12:R12"/>
    <mergeCell ref="B13:K13"/>
    <mergeCell ref="L13:N13"/>
    <mergeCell ref="O13:R13"/>
    <mergeCell ref="B14:K14"/>
    <mergeCell ref="L14:N14"/>
    <mergeCell ref="O14:R14"/>
    <mergeCell ref="B15:K15"/>
    <mergeCell ref="L15:N15"/>
    <mergeCell ref="O15:R15"/>
    <mergeCell ref="B16:K16"/>
    <mergeCell ref="L16:N16"/>
    <mergeCell ref="O16:R16"/>
    <mergeCell ref="B17:K17"/>
    <mergeCell ref="L17:N17"/>
    <mergeCell ref="O17:R17"/>
    <mergeCell ref="D18:K18"/>
    <mergeCell ref="L18:N18"/>
    <mergeCell ref="O18:R18"/>
    <mergeCell ref="D19:K19"/>
    <mergeCell ref="L19:N19"/>
    <mergeCell ref="O19:R19"/>
    <mergeCell ref="B20:K20"/>
    <mergeCell ref="L20:N20"/>
    <mergeCell ref="O20:R20"/>
    <mergeCell ref="D21:K21"/>
    <mergeCell ref="L21:N21"/>
    <mergeCell ref="O21:R21"/>
    <mergeCell ref="D22:K22"/>
    <mergeCell ref="L22:N22"/>
    <mergeCell ref="O22:R22"/>
    <mergeCell ref="B23:K23"/>
    <mergeCell ref="L23:N23"/>
    <mergeCell ref="O23:R23"/>
    <mergeCell ref="D24:K24"/>
    <mergeCell ref="L24:N24"/>
    <mergeCell ref="O24:R24"/>
    <mergeCell ref="D25:K25"/>
    <mergeCell ref="L25:N25"/>
    <mergeCell ref="O25:R25"/>
    <mergeCell ref="B26:K26"/>
    <mergeCell ref="L26:N26"/>
    <mergeCell ref="O26:R26"/>
    <mergeCell ref="D27:K27"/>
    <mergeCell ref="L27:N27"/>
    <mergeCell ref="O27:R27"/>
    <mergeCell ref="D28:K28"/>
    <mergeCell ref="L28:N28"/>
    <mergeCell ref="O28:R28"/>
    <mergeCell ref="B29:K29"/>
    <mergeCell ref="L29:N29"/>
    <mergeCell ref="O29:R29"/>
    <mergeCell ref="B30:K30"/>
    <mergeCell ref="L30:N30"/>
    <mergeCell ref="O30:R30"/>
    <mergeCell ref="D31:K31"/>
    <mergeCell ref="L31:N31"/>
    <mergeCell ref="O31:R31"/>
    <mergeCell ref="D32:K32"/>
    <mergeCell ref="L32:N32"/>
    <mergeCell ref="O32:R32"/>
    <mergeCell ref="B33:K33"/>
    <mergeCell ref="L33:N33"/>
    <mergeCell ref="O33:R33"/>
    <mergeCell ref="B34:K34"/>
    <mergeCell ref="L34:N34"/>
    <mergeCell ref="O34:R34"/>
    <mergeCell ref="D35:K35"/>
    <mergeCell ref="L35:N35"/>
    <mergeCell ref="O35:R35"/>
    <mergeCell ref="D36:K36"/>
    <mergeCell ref="L36:N36"/>
    <mergeCell ref="O36:R36"/>
    <mergeCell ref="D37:K37"/>
    <mergeCell ref="L37:N37"/>
    <mergeCell ref="O37:R37"/>
    <mergeCell ref="D38:K38"/>
    <mergeCell ref="L38:N38"/>
    <mergeCell ref="O38:R38"/>
    <mergeCell ref="B39:K39"/>
    <mergeCell ref="L39:N39"/>
    <mergeCell ref="O39:R39"/>
    <mergeCell ref="B40:K40"/>
    <mergeCell ref="L40:N40"/>
    <mergeCell ref="O40:R40"/>
    <mergeCell ref="D41:K41"/>
    <mergeCell ref="L41:N41"/>
    <mergeCell ref="O41:R41"/>
    <mergeCell ref="D42:K42"/>
    <mergeCell ref="L42:N42"/>
    <mergeCell ref="O42:R42"/>
    <mergeCell ref="B43:K43"/>
    <mergeCell ref="L43:N43"/>
    <mergeCell ref="O43:R43"/>
    <mergeCell ref="D44:K44"/>
    <mergeCell ref="L44:N44"/>
    <mergeCell ref="O44:R44"/>
    <mergeCell ref="D45:K45"/>
    <mergeCell ref="L45:N45"/>
    <mergeCell ref="O45:R45"/>
    <mergeCell ref="B46:K46"/>
    <mergeCell ref="L46:N46"/>
    <mergeCell ref="O46:R46"/>
    <mergeCell ref="D47:K47"/>
    <mergeCell ref="L47:N47"/>
    <mergeCell ref="O47:R47"/>
    <mergeCell ref="D48:K48"/>
    <mergeCell ref="L48:N48"/>
    <mergeCell ref="O48:R48"/>
    <mergeCell ref="B49:K49"/>
    <mergeCell ref="L49:N49"/>
    <mergeCell ref="O49:R49"/>
    <mergeCell ref="B50:K50"/>
    <mergeCell ref="L50:N50"/>
    <mergeCell ref="O50:R50"/>
    <mergeCell ref="D51:K51"/>
    <mergeCell ref="L51:N51"/>
    <mergeCell ref="O51:R51"/>
    <mergeCell ref="D52:K52"/>
    <mergeCell ref="L52:N52"/>
    <mergeCell ref="O52:R52"/>
    <mergeCell ref="B53:K53"/>
    <mergeCell ref="L53:N53"/>
    <mergeCell ref="O53:R53"/>
    <mergeCell ref="B54:K54"/>
    <mergeCell ref="L54:N54"/>
    <mergeCell ref="O54:R54"/>
    <mergeCell ref="D55:K55"/>
    <mergeCell ref="L55:N55"/>
    <mergeCell ref="O55:R55"/>
    <mergeCell ref="D56:K56"/>
    <mergeCell ref="L56:N56"/>
    <mergeCell ref="O56:R56"/>
    <mergeCell ref="B57:K57"/>
    <mergeCell ref="L57:N57"/>
    <mergeCell ref="O57:R57"/>
    <mergeCell ref="B58:K58"/>
    <mergeCell ref="L58:N58"/>
    <mergeCell ref="O58:R58"/>
    <mergeCell ref="D59:K59"/>
    <mergeCell ref="L59:N59"/>
    <mergeCell ref="O59:R59"/>
    <mergeCell ref="D60:K60"/>
    <mergeCell ref="L60:N60"/>
    <mergeCell ref="O60:R60"/>
    <mergeCell ref="B61:K61"/>
    <mergeCell ref="L61:N61"/>
    <mergeCell ref="O61:R61"/>
    <mergeCell ref="B62:K62"/>
    <mergeCell ref="L62:N62"/>
    <mergeCell ref="O62:R62"/>
    <mergeCell ref="D63:K63"/>
    <mergeCell ref="L63:N63"/>
    <mergeCell ref="O63:R63"/>
    <mergeCell ref="D64:K64"/>
    <mergeCell ref="L64:N64"/>
    <mergeCell ref="O64:R64"/>
    <mergeCell ref="B65:K65"/>
    <mergeCell ref="L65:N65"/>
    <mergeCell ref="O65:R65"/>
    <mergeCell ref="B66:K66"/>
    <mergeCell ref="L66:N66"/>
    <mergeCell ref="O66:R66"/>
    <mergeCell ref="B67:K67"/>
    <mergeCell ref="L67:N67"/>
    <mergeCell ref="O67:R67"/>
    <mergeCell ref="D68:K68"/>
    <mergeCell ref="L68:N68"/>
    <mergeCell ref="O68:R68"/>
    <mergeCell ref="D69:K69"/>
    <mergeCell ref="L69:N69"/>
    <mergeCell ref="O69:R69"/>
    <mergeCell ref="B70:K70"/>
    <mergeCell ref="L70:N70"/>
    <mergeCell ref="O70:R70"/>
    <mergeCell ref="D71:K71"/>
    <mergeCell ref="L71:N71"/>
    <mergeCell ref="O71:R71"/>
    <mergeCell ref="D72:K72"/>
    <mergeCell ref="L72:N72"/>
    <mergeCell ref="O72:R72"/>
    <mergeCell ref="B73:K73"/>
    <mergeCell ref="L73:N73"/>
    <mergeCell ref="O73:R73"/>
    <mergeCell ref="D74:K74"/>
    <mergeCell ref="L74:N74"/>
    <mergeCell ref="O74:R74"/>
    <mergeCell ref="D75:K75"/>
    <mergeCell ref="L75:N75"/>
    <mergeCell ref="O75:R75"/>
    <mergeCell ref="D76:K76"/>
    <mergeCell ref="L76:N76"/>
    <mergeCell ref="O76:R76"/>
    <mergeCell ref="B77:K77"/>
    <mergeCell ref="L77:N77"/>
    <mergeCell ref="O77:R77"/>
    <mergeCell ref="D78:K78"/>
    <mergeCell ref="L78:N78"/>
    <mergeCell ref="O78:R78"/>
    <mergeCell ref="D79:K79"/>
    <mergeCell ref="L79:N79"/>
    <mergeCell ref="O79:R79"/>
    <mergeCell ref="B80:K80"/>
    <mergeCell ref="L80:N80"/>
    <mergeCell ref="O80:R80"/>
    <mergeCell ref="D81:K81"/>
    <mergeCell ref="L81:N81"/>
    <mergeCell ref="O81:R81"/>
    <mergeCell ref="D82:K82"/>
    <mergeCell ref="L82:N82"/>
    <mergeCell ref="O82:R82"/>
    <mergeCell ref="D83:K83"/>
    <mergeCell ref="L83:N83"/>
    <mergeCell ref="O83:R83"/>
    <mergeCell ref="B84:K84"/>
    <mergeCell ref="L84:N84"/>
    <mergeCell ref="O84:R84"/>
    <mergeCell ref="D85:K85"/>
    <mergeCell ref="L85:N85"/>
    <mergeCell ref="O85:R85"/>
    <mergeCell ref="D86:K86"/>
    <mergeCell ref="L86:N86"/>
    <mergeCell ref="O86:R86"/>
    <mergeCell ref="D87:K87"/>
    <mergeCell ref="L87:N87"/>
    <mergeCell ref="O87:R87"/>
    <mergeCell ref="B88:K88"/>
    <mergeCell ref="L88:N88"/>
    <mergeCell ref="O88:R88"/>
    <mergeCell ref="B89:K89"/>
    <mergeCell ref="L89:N89"/>
    <mergeCell ref="O89:R89"/>
    <mergeCell ref="D90:K90"/>
    <mergeCell ref="L90:N90"/>
    <mergeCell ref="O90:R90"/>
    <mergeCell ref="D91:K91"/>
    <mergeCell ref="L91:N91"/>
    <mergeCell ref="O91:R91"/>
    <mergeCell ref="D92:K92"/>
    <mergeCell ref="L92:N92"/>
    <mergeCell ref="O92:R92"/>
    <mergeCell ref="D93:K93"/>
    <mergeCell ref="L93:N93"/>
    <mergeCell ref="O93:R93"/>
    <mergeCell ref="B94:K94"/>
    <mergeCell ref="L94:N94"/>
    <mergeCell ref="O94:R94"/>
    <mergeCell ref="D95:K95"/>
    <mergeCell ref="L95:N95"/>
    <mergeCell ref="O95:R95"/>
    <mergeCell ref="D96:K96"/>
    <mergeCell ref="L96:N96"/>
    <mergeCell ref="O96:R96"/>
    <mergeCell ref="B97:K97"/>
    <mergeCell ref="L97:N97"/>
    <mergeCell ref="O97:R97"/>
    <mergeCell ref="D98:K98"/>
    <mergeCell ref="L98:N98"/>
    <mergeCell ref="O98:R98"/>
    <mergeCell ref="D99:K99"/>
    <mergeCell ref="L99:N99"/>
    <mergeCell ref="O99:R99"/>
    <mergeCell ref="D100:K100"/>
    <mergeCell ref="L100:N100"/>
    <mergeCell ref="O100:R100"/>
    <mergeCell ref="D101:K101"/>
    <mergeCell ref="L101:N101"/>
    <mergeCell ref="O101:R101"/>
    <mergeCell ref="B102:K102"/>
    <mergeCell ref="L102:N102"/>
    <mergeCell ref="O102:R102"/>
    <mergeCell ref="D103:K103"/>
    <mergeCell ref="L103:N103"/>
    <mergeCell ref="O103:R103"/>
    <mergeCell ref="D104:K104"/>
    <mergeCell ref="L104:N104"/>
    <mergeCell ref="O104:R104"/>
    <mergeCell ref="D105:K105"/>
    <mergeCell ref="L105:N105"/>
    <mergeCell ref="O105:R105"/>
    <mergeCell ref="D106:K106"/>
    <mergeCell ref="L106:N106"/>
    <mergeCell ref="O106:R106"/>
    <mergeCell ref="B107:K107"/>
    <mergeCell ref="L107:N107"/>
    <mergeCell ref="O107:R107"/>
    <mergeCell ref="D108:K108"/>
    <mergeCell ref="L108:N108"/>
    <mergeCell ref="O108:R108"/>
    <mergeCell ref="D109:K109"/>
    <mergeCell ref="L109:N109"/>
    <mergeCell ref="O109:R109"/>
    <mergeCell ref="B110:K110"/>
    <mergeCell ref="L110:N110"/>
    <mergeCell ref="O110:R110"/>
    <mergeCell ref="D111:K111"/>
    <mergeCell ref="L111:N111"/>
    <mergeCell ref="O111:R111"/>
    <mergeCell ref="D112:K112"/>
    <mergeCell ref="L112:N112"/>
    <mergeCell ref="O112:R112"/>
    <mergeCell ref="B113:K113"/>
    <mergeCell ref="L113:N113"/>
    <mergeCell ref="O113:R113"/>
    <mergeCell ref="B114:K114"/>
    <mergeCell ref="L114:N114"/>
    <mergeCell ref="O114:R114"/>
    <mergeCell ref="D115:K115"/>
    <mergeCell ref="L115:N115"/>
    <mergeCell ref="O115:R115"/>
    <mergeCell ref="D116:K116"/>
    <mergeCell ref="L116:N116"/>
    <mergeCell ref="O116:R116"/>
    <mergeCell ref="D117:K117"/>
    <mergeCell ref="L117:N117"/>
    <mergeCell ref="O117:R117"/>
    <mergeCell ref="D118:K118"/>
    <mergeCell ref="L118:N118"/>
    <mergeCell ref="O118:R118"/>
    <mergeCell ref="B119:K119"/>
    <mergeCell ref="L119:N119"/>
    <mergeCell ref="O119:R119"/>
    <mergeCell ref="D120:K120"/>
    <mergeCell ref="L120:N120"/>
    <mergeCell ref="O120:R120"/>
    <mergeCell ref="D121:K121"/>
    <mergeCell ref="L121:N121"/>
    <mergeCell ref="O121:R121"/>
    <mergeCell ref="D125:K125"/>
    <mergeCell ref="L125:N125"/>
    <mergeCell ref="O125:R125"/>
    <mergeCell ref="B122:K122"/>
    <mergeCell ref="L122:N122"/>
    <mergeCell ref="O122:R122"/>
    <mergeCell ref="B123:K123"/>
    <mergeCell ref="L123:N123"/>
    <mergeCell ref="O123:R123"/>
    <mergeCell ref="D124:K124"/>
    <mergeCell ref="L124:N124"/>
    <mergeCell ref="O124:R124"/>
  </mergeCells>
  <pageMargins left="0" right="0" top="0" bottom="0.39375000000000004" header="0" footer="0"/>
  <pageSetup paperSize="9" orientation="landscape" horizontalDpi="0" verticalDpi="0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BCE9-7A16-435C-A6E0-7DA61639D723}">
  <dimension ref="B1:U32"/>
  <sheetViews>
    <sheetView showGridLines="0" workbookViewId="0">
      <pane ySplit="1" topLeftCell="A2" activePane="bottomLeft" state="frozenSplit"/>
      <selection pane="bottomLeft" activeCell="W9" sqref="W9"/>
    </sheetView>
  </sheetViews>
  <sheetFormatPr defaultColWidth="8.85546875" defaultRowHeight="12.75" x14ac:dyDescent="0.2"/>
  <cols>
    <col min="1" max="1" width="1.28515625" style="74" customWidth="1"/>
    <col min="2" max="2" width="6.7109375" style="74" customWidth="1"/>
    <col min="3" max="3" width="8" style="74" customWidth="1"/>
    <col min="4" max="4" width="17.42578125" style="74" customWidth="1"/>
    <col min="5" max="5" width="6.7109375" style="74" customWidth="1"/>
    <col min="6" max="6" width="14.7109375" style="74" customWidth="1"/>
    <col min="7" max="7" width="9.42578125" style="74" customWidth="1"/>
    <col min="8" max="8" width="1.28515625" style="74" customWidth="1"/>
    <col min="9" max="9" width="1.7109375" style="74" customWidth="1"/>
    <col min="10" max="10" width="1.28515625" style="74" hidden="1" customWidth="1"/>
    <col min="11" max="11" width="27" style="74" hidden="1" customWidth="1"/>
    <col min="12" max="12" width="2.5703125" style="74" customWidth="1"/>
    <col min="13" max="13" width="5.28515625" style="74" customWidth="1"/>
    <col min="14" max="14" width="4" style="74" customWidth="1"/>
    <col min="15" max="15" width="4.140625" style="74" customWidth="1"/>
    <col min="16" max="16" width="0" style="74" hidden="1" customWidth="1"/>
    <col min="17" max="17" width="1.140625" style="74" customWidth="1"/>
    <col min="18" max="18" width="6.7109375" style="74" customWidth="1"/>
    <col min="19" max="19" width="7.140625" style="74" bestFit="1" customWidth="1"/>
    <col min="20" max="20" width="0" style="74" hidden="1" customWidth="1"/>
    <col min="21" max="21" width="0.140625" style="74" customWidth="1"/>
    <col min="22" max="22" width="0.85546875" style="74" customWidth="1"/>
    <col min="23" max="16384" width="8.85546875" style="74"/>
  </cols>
  <sheetData>
    <row r="1" spans="2:21" ht="7.15" customHeight="1" x14ac:dyDescent="0.2"/>
    <row r="2" spans="2:21" ht="14.1" customHeight="1" x14ac:dyDescent="0.2">
      <c r="B2" s="132" t="s">
        <v>189</v>
      </c>
      <c r="C2" s="128"/>
      <c r="D2" s="128"/>
      <c r="E2" s="128"/>
      <c r="F2" s="128"/>
      <c r="N2" s="133"/>
      <c r="O2" s="128"/>
      <c r="R2" s="134"/>
      <c r="S2" s="128"/>
      <c r="T2" s="128"/>
      <c r="U2" s="128"/>
    </row>
    <row r="3" spans="2:21" ht="14.1" customHeight="1" x14ac:dyDescent="0.2">
      <c r="B3" s="132" t="s">
        <v>217</v>
      </c>
      <c r="C3" s="128"/>
      <c r="D3" s="128"/>
      <c r="E3" s="128"/>
      <c r="M3" s="133"/>
      <c r="N3" s="128"/>
      <c r="O3" s="128"/>
      <c r="R3" s="135"/>
      <c r="S3" s="128"/>
      <c r="T3" s="128"/>
      <c r="U3" s="128"/>
    </row>
    <row r="4" spans="2:21" x14ac:dyDescent="0.2">
      <c r="B4" s="132" t="s">
        <v>216</v>
      </c>
      <c r="C4" s="128"/>
      <c r="D4" s="128"/>
      <c r="I4" s="136"/>
    </row>
    <row r="5" spans="2:21" ht="19.149999999999999" customHeight="1" x14ac:dyDescent="0.2">
      <c r="I5" s="128"/>
    </row>
    <row r="6" spans="2:21" ht="3.4" customHeight="1" x14ac:dyDescent="0.2"/>
    <row r="7" spans="2:21" ht="18" customHeight="1" x14ac:dyDescent="0.2">
      <c r="C7" s="151" t="s">
        <v>218</v>
      </c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8" spans="2:21" ht="3.4" customHeight="1" x14ac:dyDescent="0.2"/>
    <row r="9" spans="2:21" ht="14.1" customHeight="1" x14ac:dyDescent="0.2">
      <c r="H9" s="127"/>
      <c r="I9" s="128"/>
      <c r="J9" s="128"/>
    </row>
    <row r="10" spans="2:21" ht="7.15" customHeight="1" x14ac:dyDescent="0.2"/>
    <row r="11" spans="2:21" x14ac:dyDescent="0.2">
      <c r="B11" s="75" t="s">
        <v>131</v>
      </c>
      <c r="C11" s="75" t="s">
        <v>132</v>
      </c>
      <c r="D11" s="129" t="s">
        <v>133</v>
      </c>
      <c r="E11" s="130"/>
      <c r="F11" s="130"/>
      <c r="G11" s="130"/>
      <c r="H11" s="130"/>
      <c r="I11" s="130"/>
      <c r="J11" s="130"/>
      <c r="K11" s="130"/>
      <c r="L11" s="131" t="s">
        <v>134</v>
      </c>
      <c r="M11" s="130"/>
      <c r="N11" s="130"/>
      <c r="O11" s="131" t="s">
        <v>135</v>
      </c>
      <c r="P11" s="130"/>
      <c r="Q11" s="130"/>
      <c r="R11" s="130"/>
      <c r="S11" s="76" t="s">
        <v>136</v>
      </c>
    </row>
    <row r="12" spans="2:21" x14ac:dyDescent="0.2">
      <c r="B12" s="137" t="s">
        <v>79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9">
        <v>836495.37</v>
      </c>
      <c r="M12" s="138"/>
      <c r="N12" s="138"/>
      <c r="O12" s="139">
        <v>802784.72</v>
      </c>
      <c r="P12" s="138"/>
      <c r="Q12" s="138"/>
      <c r="R12" s="138"/>
      <c r="S12" s="77">
        <v>0.9597</v>
      </c>
    </row>
    <row r="13" spans="2:21" x14ac:dyDescent="0.2">
      <c r="B13" s="140" t="s">
        <v>170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2">
        <v>836495.37</v>
      </c>
      <c r="M13" s="141"/>
      <c r="N13" s="141"/>
      <c r="O13" s="142">
        <v>802784.72</v>
      </c>
      <c r="P13" s="141"/>
      <c r="Q13" s="141"/>
      <c r="R13" s="141"/>
      <c r="S13" s="80">
        <v>0.9597</v>
      </c>
    </row>
    <row r="14" spans="2:21" x14ac:dyDescent="0.2">
      <c r="B14" s="143" t="s">
        <v>171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5">
        <v>795461.57</v>
      </c>
      <c r="M14" s="144"/>
      <c r="N14" s="144"/>
      <c r="O14" s="145">
        <v>763061.29</v>
      </c>
      <c r="P14" s="144"/>
      <c r="Q14" s="144"/>
      <c r="R14" s="144"/>
      <c r="S14" s="81">
        <v>0.95930000000000004</v>
      </c>
    </row>
    <row r="15" spans="2:21" x14ac:dyDescent="0.2">
      <c r="B15" s="146" t="s">
        <v>172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8">
        <v>795461.57</v>
      </c>
      <c r="M15" s="147"/>
      <c r="N15" s="147"/>
      <c r="O15" s="148">
        <v>763061.29</v>
      </c>
      <c r="P15" s="147"/>
      <c r="Q15" s="147"/>
      <c r="R15" s="147"/>
      <c r="S15" s="82">
        <v>0.95930000000000004</v>
      </c>
    </row>
    <row r="16" spans="2:21" x14ac:dyDescent="0.2">
      <c r="B16" s="78" t="s">
        <v>141</v>
      </c>
      <c r="C16" s="78"/>
      <c r="D16" s="149" t="s">
        <v>142</v>
      </c>
      <c r="E16" s="138"/>
      <c r="F16" s="138"/>
      <c r="G16" s="138"/>
      <c r="H16" s="138"/>
      <c r="I16" s="138"/>
      <c r="J16" s="138"/>
      <c r="K16" s="138"/>
      <c r="L16" s="150">
        <v>751173.76</v>
      </c>
      <c r="M16" s="138"/>
      <c r="N16" s="138"/>
      <c r="O16" s="150">
        <v>719959.45</v>
      </c>
      <c r="P16" s="138"/>
      <c r="Q16" s="138"/>
      <c r="R16" s="138"/>
      <c r="S16" s="79">
        <v>0.95840000000000003</v>
      </c>
    </row>
    <row r="17" spans="2:19" x14ac:dyDescent="0.2">
      <c r="B17" s="78" t="s">
        <v>147</v>
      </c>
      <c r="C17" s="78"/>
      <c r="D17" s="149" t="s">
        <v>148</v>
      </c>
      <c r="E17" s="138"/>
      <c r="F17" s="138"/>
      <c r="G17" s="138"/>
      <c r="H17" s="138"/>
      <c r="I17" s="138"/>
      <c r="J17" s="138"/>
      <c r="K17" s="138"/>
      <c r="L17" s="150">
        <v>630000</v>
      </c>
      <c r="M17" s="138"/>
      <c r="N17" s="138"/>
      <c r="O17" s="150">
        <v>613554.54</v>
      </c>
      <c r="P17" s="138"/>
      <c r="Q17" s="138"/>
      <c r="R17" s="138"/>
      <c r="S17" s="79">
        <v>0.97389999999999999</v>
      </c>
    </row>
    <row r="18" spans="2:19" x14ac:dyDescent="0.2">
      <c r="B18" s="78" t="s">
        <v>143</v>
      </c>
      <c r="C18" s="78"/>
      <c r="D18" s="149" t="s">
        <v>144</v>
      </c>
      <c r="E18" s="138"/>
      <c r="F18" s="138"/>
      <c r="G18" s="138"/>
      <c r="H18" s="138"/>
      <c r="I18" s="138"/>
      <c r="J18" s="138"/>
      <c r="K18" s="138"/>
      <c r="L18" s="150">
        <v>120738.76</v>
      </c>
      <c r="M18" s="138"/>
      <c r="N18" s="138"/>
      <c r="O18" s="150">
        <v>105957.26</v>
      </c>
      <c r="P18" s="138"/>
      <c r="Q18" s="138"/>
      <c r="R18" s="138"/>
      <c r="S18" s="79">
        <v>0.87760000000000005</v>
      </c>
    </row>
    <row r="19" spans="2:19" x14ac:dyDescent="0.2">
      <c r="B19" s="78" t="s">
        <v>164</v>
      </c>
      <c r="C19" s="78"/>
      <c r="D19" s="149" t="s">
        <v>165</v>
      </c>
      <c r="E19" s="138"/>
      <c r="F19" s="138"/>
      <c r="G19" s="138"/>
      <c r="H19" s="138"/>
      <c r="I19" s="138"/>
      <c r="J19" s="138"/>
      <c r="K19" s="138"/>
      <c r="L19" s="150">
        <v>435</v>
      </c>
      <c r="M19" s="138"/>
      <c r="N19" s="138"/>
      <c r="O19" s="150">
        <v>447.65</v>
      </c>
      <c r="P19" s="138"/>
      <c r="Q19" s="138"/>
      <c r="R19" s="138"/>
      <c r="S19" s="79">
        <v>1.0290999999999999</v>
      </c>
    </row>
    <row r="20" spans="2:19" x14ac:dyDescent="0.2">
      <c r="B20" s="78" t="s">
        <v>153</v>
      </c>
      <c r="C20" s="78"/>
      <c r="D20" s="149" t="s">
        <v>154</v>
      </c>
      <c r="E20" s="138"/>
      <c r="F20" s="138"/>
      <c r="G20" s="138"/>
      <c r="H20" s="138"/>
      <c r="I20" s="138"/>
      <c r="J20" s="138"/>
      <c r="K20" s="138"/>
      <c r="L20" s="150">
        <v>44287.81</v>
      </c>
      <c r="M20" s="138"/>
      <c r="N20" s="138"/>
      <c r="O20" s="150">
        <v>43101.84</v>
      </c>
      <c r="P20" s="138"/>
      <c r="Q20" s="138"/>
      <c r="R20" s="138"/>
      <c r="S20" s="79">
        <v>0.97319999999999995</v>
      </c>
    </row>
    <row r="21" spans="2:19" x14ac:dyDescent="0.2">
      <c r="B21" s="78" t="s">
        <v>155</v>
      </c>
      <c r="C21" s="78"/>
      <c r="D21" s="149" t="s">
        <v>156</v>
      </c>
      <c r="E21" s="138"/>
      <c r="F21" s="138"/>
      <c r="G21" s="138"/>
      <c r="H21" s="138"/>
      <c r="I21" s="138"/>
      <c r="J21" s="138"/>
      <c r="K21" s="138"/>
      <c r="L21" s="150">
        <v>4177.8100000000004</v>
      </c>
      <c r="M21" s="138"/>
      <c r="N21" s="138"/>
      <c r="O21" s="150">
        <v>4320.59</v>
      </c>
      <c r="P21" s="138"/>
      <c r="Q21" s="138"/>
      <c r="R21" s="138"/>
      <c r="S21" s="79">
        <v>1.0342</v>
      </c>
    </row>
    <row r="22" spans="2:19" x14ac:dyDescent="0.2">
      <c r="B22" s="78" t="s">
        <v>185</v>
      </c>
      <c r="C22" s="78"/>
      <c r="D22" s="149" t="s">
        <v>184</v>
      </c>
      <c r="E22" s="138"/>
      <c r="F22" s="138"/>
      <c r="G22" s="138"/>
      <c r="H22" s="138"/>
      <c r="I22" s="138"/>
      <c r="J22" s="138"/>
      <c r="K22" s="138"/>
      <c r="L22" s="150">
        <v>40110</v>
      </c>
      <c r="M22" s="138"/>
      <c r="N22" s="138"/>
      <c r="O22" s="150">
        <v>38781.25</v>
      </c>
      <c r="P22" s="138"/>
      <c r="Q22" s="138"/>
      <c r="R22" s="138"/>
      <c r="S22" s="79">
        <v>0.96689999999999998</v>
      </c>
    </row>
    <row r="23" spans="2:19" x14ac:dyDescent="0.2">
      <c r="B23" s="143" t="s">
        <v>173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5">
        <v>41033.800000000003</v>
      </c>
      <c r="M23" s="144"/>
      <c r="N23" s="144"/>
      <c r="O23" s="145">
        <v>39723.43</v>
      </c>
      <c r="P23" s="144"/>
      <c r="Q23" s="144"/>
      <c r="R23" s="144"/>
      <c r="S23" s="81">
        <v>0.96809999999999996</v>
      </c>
    </row>
    <row r="24" spans="2:19" x14ac:dyDescent="0.2">
      <c r="B24" s="146" t="s">
        <v>174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8">
        <v>41033.800000000003</v>
      </c>
      <c r="M24" s="147"/>
      <c r="N24" s="147"/>
      <c r="O24" s="148">
        <v>39723.43</v>
      </c>
      <c r="P24" s="147"/>
      <c r="Q24" s="147"/>
      <c r="R24" s="147"/>
      <c r="S24" s="82">
        <v>0.96809999999999996</v>
      </c>
    </row>
    <row r="25" spans="2:19" x14ac:dyDescent="0.2">
      <c r="B25" s="78" t="s">
        <v>141</v>
      </c>
      <c r="C25" s="78"/>
      <c r="D25" s="149" t="s">
        <v>142</v>
      </c>
      <c r="E25" s="138"/>
      <c r="F25" s="138"/>
      <c r="G25" s="138"/>
      <c r="H25" s="138"/>
      <c r="I25" s="138"/>
      <c r="J25" s="138"/>
      <c r="K25" s="138"/>
      <c r="L25" s="150">
        <v>40631.589999999997</v>
      </c>
      <c r="M25" s="138"/>
      <c r="N25" s="138"/>
      <c r="O25" s="150">
        <v>39321.22</v>
      </c>
      <c r="P25" s="138"/>
      <c r="Q25" s="138"/>
      <c r="R25" s="138"/>
      <c r="S25" s="79">
        <v>0.9677</v>
      </c>
    </row>
    <row r="26" spans="2:19" x14ac:dyDescent="0.2">
      <c r="B26" s="78" t="s">
        <v>147</v>
      </c>
      <c r="C26" s="78"/>
      <c r="D26" s="149" t="s">
        <v>148</v>
      </c>
      <c r="E26" s="138"/>
      <c r="F26" s="138"/>
      <c r="G26" s="138"/>
      <c r="H26" s="138"/>
      <c r="I26" s="138"/>
      <c r="J26" s="138"/>
      <c r="K26" s="138"/>
      <c r="L26" s="150">
        <v>729.96</v>
      </c>
      <c r="M26" s="138"/>
      <c r="N26" s="138"/>
      <c r="O26" s="150">
        <v>729.96</v>
      </c>
      <c r="P26" s="138"/>
      <c r="Q26" s="138"/>
      <c r="R26" s="138"/>
      <c r="S26" s="79">
        <v>1</v>
      </c>
    </row>
    <row r="27" spans="2:19" x14ac:dyDescent="0.2">
      <c r="B27" s="78" t="s">
        <v>143</v>
      </c>
      <c r="C27" s="78"/>
      <c r="D27" s="149" t="s">
        <v>144</v>
      </c>
      <c r="E27" s="138"/>
      <c r="F27" s="138"/>
      <c r="G27" s="138"/>
      <c r="H27" s="138"/>
      <c r="I27" s="138"/>
      <c r="J27" s="138"/>
      <c r="K27" s="138"/>
      <c r="L27" s="150">
        <v>27180.05</v>
      </c>
      <c r="M27" s="138"/>
      <c r="N27" s="138"/>
      <c r="O27" s="150">
        <v>25869.68</v>
      </c>
      <c r="P27" s="138"/>
      <c r="Q27" s="138"/>
      <c r="R27" s="138"/>
      <c r="S27" s="79">
        <v>0.95179999999999998</v>
      </c>
    </row>
    <row r="28" spans="2:19" x14ac:dyDescent="0.2">
      <c r="B28" s="78" t="s">
        <v>151</v>
      </c>
      <c r="C28" s="78"/>
      <c r="D28" s="149" t="s">
        <v>152</v>
      </c>
      <c r="E28" s="138"/>
      <c r="F28" s="138"/>
      <c r="G28" s="138"/>
      <c r="H28" s="138"/>
      <c r="I28" s="138"/>
      <c r="J28" s="138"/>
      <c r="K28" s="138"/>
      <c r="L28" s="150">
        <v>12557.05</v>
      </c>
      <c r="M28" s="138"/>
      <c r="N28" s="138"/>
      <c r="O28" s="150">
        <v>12557.05</v>
      </c>
      <c r="P28" s="138"/>
      <c r="Q28" s="138"/>
      <c r="R28" s="138"/>
      <c r="S28" s="79">
        <v>1</v>
      </c>
    </row>
    <row r="29" spans="2:19" x14ac:dyDescent="0.2">
      <c r="B29" s="78" t="s">
        <v>159</v>
      </c>
      <c r="C29" s="78"/>
      <c r="D29" s="149" t="s">
        <v>181</v>
      </c>
      <c r="E29" s="138"/>
      <c r="F29" s="138"/>
      <c r="G29" s="138"/>
      <c r="H29" s="138"/>
      <c r="I29" s="138"/>
      <c r="J29" s="138"/>
      <c r="K29" s="138"/>
      <c r="L29" s="150">
        <v>164.53</v>
      </c>
      <c r="M29" s="138"/>
      <c r="N29" s="138"/>
      <c r="O29" s="150">
        <v>164.53</v>
      </c>
      <c r="P29" s="138"/>
      <c r="Q29" s="138"/>
      <c r="R29" s="138"/>
      <c r="S29" s="79">
        <v>1</v>
      </c>
    </row>
    <row r="30" spans="2:19" x14ac:dyDescent="0.2">
      <c r="B30" s="78" t="s">
        <v>153</v>
      </c>
      <c r="C30" s="78"/>
      <c r="D30" s="149" t="s">
        <v>154</v>
      </c>
      <c r="E30" s="138"/>
      <c r="F30" s="138"/>
      <c r="G30" s="138"/>
      <c r="H30" s="138"/>
      <c r="I30" s="138"/>
      <c r="J30" s="138"/>
      <c r="K30" s="138"/>
      <c r="L30" s="150">
        <v>402.21</v>
      </c>
      <c r="M30" s="138"/>
      <c r="N30" s="138"/>
      <c r="O30" s="150">
        <v>402.21</v>
      </c>
      <c r="P30" s="138"/>
      <c r="Q30" s="138"/>
      <c r="R30" s="138"/>
      <c r="S30" s="79">
        <v>1</v>
      </c>
    </row>
    <row r="31" spans="2:19" x14ac:dyDescent="0.2">
      <c r="B31" s="78" t="s">
        <v>155</v>
      </c>
      <c r="C31" s="78"/>
      <c r="D31" s="149" t="s">
        <v>156</v>
      </c>
      <c r="E31" s="138"/>
      <c r="F31" s="138"/>
      <c r="G31" s="138"/>
      <c r="H31" s="138"/>
      <c r="I31" s="138"/>
      <c r="J31" s="138"/>
      <c r="K31" s="138"/>
      <c r="L31" s="150">
        <v>402.21</v>
      </c>
      <c r="M31" s="138"/>
      <c r="N31" s="138"/>
      <c r="O31" s="150">
        <v>402.21</v>
      </c>
      <c r="P31" s="138"/>
      <c r="Q31" s="138"/>
      <c r="R31" s="138"/>
      <c r="S31" s="79">
        <v>1</v>
      </c>
    </row>
    <row r="32" spans="2:19" x14ac:dyDescent="0.2">
      <c r="B32" s="78" t="s">
        <v>185</v>
      </c>
      <c r="C32" s="78"/>
      <c r="D32" s="149" t="s">
        <v>184</v>
      </c>
      <c r="E32" s="138"/>
      <c r="F32" s="138"/>
      <c r="G32" s="138"/>
      <c r="H32" s="138"/>
      <c r="I32" s="138"/>
      <c r="J32" s="138"/>
      <c r="K32" s="138"/>
      <c r="L32" s="150">
        <v>0</v>
      </c>
      <c r="M32" s="138"/>
      <c r="N32" s="138"/>
      <c r="O32" s="150">
        <v>0</v>
      </c>
      <c r="P32" s="138"/>
      <c r="Q32" s="138"/>
      <c r="R32" s="138"/>
      <c r="S32" s="79">
        <v>0</v>
      </c>
    </row>
  </sheetData>
  <mergeCells count="76">
    <mergeCell ref="D32:K32"/>
    <mergeCell ref="L32:N32"/>
    <mergeCell ref="O32:R32"/>
    <mergeCell ref="C7:R7"/>
    <mergeCell ref="D30:K30"/>
    <mergeCell ref="L30:N30"/>
    <mergeCell ref="O30:R30"/>
    <mergeCell ref="D31:K31"/>
    <mergeCell ref="L31:N31"/>
    <mergeCell ref="O31:R31"/>
    <mergeCell ref="D28:K28"/>
    <mergeCell ref="L28:N28"/>
    <mergeCell ref="O28:R28"/>
    <mergeCell ref="D29:K29"/>
    <mergeCell ref="L29:N29"/>
    <mergeCell ref="O29:R29"/>
    <mergeCell ref="D26:K26"/>
    <mergeCell ref="L26:N26"/>
    <mergeCell ref="O26:R26"/>
    <mergeCell ref="D27:K27"/>
    <mergeCell ref="L27:N27"/>
    <mergeCell ref="O27:R27"/>
    <mergeCell ref="B24:K24"/>
    <mergeCell ref="L24:N24"/>
    <mergeCell ref="O24:R24"/>
    <mergeCell ref="D25:K25"/>
    <mergeCell ref="L25:N25"/>
    <mergeCell ref="O25:R25"/>
    <mergeCell ref="D22:K22"/>
    <mergeCell ref="L22:N22"/>
    <mergeCell ref="O22:R22"/>
    <mergeCell ref="B23:K23"/>
    <mergeCell ref="L23:N23"/>
    <mergeCell ref="O23:R23"/>
    <mergeCell ref="D20:K20"/>
    <mergeCell ref="L20:N20"/>
    <mergeCell ref="O20:R20"/>
    <mergeCell ref="D21:K21"/>
    <mergeCell ref="L21:N21"/>
    <mergeCell ref="O21:R21"/>
    <mergeCell ref="D18:K18"/>
    <mergeCell ref="L18:N18"/>
    <mergeCell ref="O18:R18"/>
    <mergeCell ref="D19:K19"/>
    <mergeCell ref="L19:N19"/>
    <mergeCell ref="O19:R19"/>
    <mergeCell ref="D16:K16"/>
    <mergeCell ref="L16:N16"/>
    <mergeCell ref="O16:R16"/>
    <mergeCell ref="D17:K17"/>
    <mergeCell ref="L17:N17"/>
    <mergeCell ref="O17:R17"/>
    <mergeCell ref="B14:K14"/>
    <mergeCell ref="L14:N14"/>
    <mergeCell ref="O14:R14"/>
    <mergeCell ref="B15:K15"/>
    <mergeCell ref="L15:N15"/>
    <mergeCell ref="O15:R15"/>
    <mergeCell ref="B12:K12"/>
    <mergeCell ref="L12:N12"/>
    <mergeCell ref="O12:R12"/>
    <mergeCell ref="B13:K13"/>
    <mergeCell ref="L13:N13"/>
    <mergeCell ref="O13:R13"/>
    <mergeCell ref="H9:J9"/>
    <mergeCell ref="D11:K11"/>
    <mergeCell ref="L11:N11"/>
    <mergeCell ref="B2:F2"/>
    <mergeCell ref="N2:O2"/>
    <mergeCell ref="O11:R11"/>
    <mergeCell ref="R2:U2"/>
    <mergeCell ref="B3:E3"/>
    <mergeCell ref="M3:O3"/>
    <mergeCell ref="R3:U3"/>
    <mergeCell ref="B4:D4"/>
    <mergeCell ref="I4:I5"/>
  </mergeCells>
  <pageMargins left="0" right="0" top="0" bottom="0.39375000000000004" header="0" footer="0"/>
  <pageSetup paperSize="9" orientation="landscape" horizontalDpi="0" verticalDpi="0"/>
  <headerFooter alignWithMargins="0">
    <oddFooter xml:space="preserve">&amp;L&amp;"Arial"&amp;8 Lista: LCW147TREW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Opći dio</vt:lpstr>
      <vt:lpstr>Prihodi i rashodi -ekon. kl </vt:lpstr>
      <vt:lpstr>Prihodi i rashodi - izvori</vt:lpstr>
      <vt:lpstr>Posebni dio</vt:lpstr>
      <vt:lpstr>Rashodi funkcijska klf.</vt:lpstr>
      <vt:lpstr>'Posebni dio'!Ispis_naslova</vt:lpstr>
      <vt:lpstr>'Rashodi funkcijska klf.'!Ispis_naslova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Sara Željković</cp:lastModifiedBy>
  <cp:lastPrinted>2023-04-04T11:17:50Z</cp:lastPrinted>
  <dcterms:created xsi:type="dcterms:W3CDTF">2022-02-23T11:39:51Z</dcterms:created>
  <dcterms:modified xsi:type="dcterms:W3CDTF">2026-04-22T08:53:22Z</dcterms:modified>
</cp:coreProperties>
</file>